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ENGENHARIA3\03 PROJETOS\2019\Maravilha\MAIO\Salão Comunitário Cruzeiro - Cabeceira do Iraceminha\"/>
    </mc:Choice>
  </mc:AlternateContent>
  <bookViews>
    <workbookView xWindow="0" yWindow="0" windowWidth="21570" windowHeight="814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Plan1!$A$1:$H$39</definedName>
  </definedNames>
  <calcPr calcId="152511"/>
</workbook>
</file>

<file path=xl/calcChain.xml><?xml version="1.0" encoding="utf-8"?>
<calcChain xmlns="http://schemas.openxmlformats.org/spreadsheetml/2006/main">
  <c r="AT13" i="1" l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R13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P13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N13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L13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J13" i="1"/>
  <c r="AJ21" i="1"/>
  <c r="AJ23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H13" i="1"/>
  <c r="AH18" i="1"/>
  <c r="AH20" i="1"/>
  <c r="AH21" i="1"/>
  <c r="AH23" i="1"/>
  <c r="AH25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F13" i="1"/>
  <c r="AF17" i="1"/>
  <c r="AF18" i="1"/>
  <c r="AF20" i="1"/>
  <c r="AF21" i="1"/>
  <c r="AF22" i="1"/>
  <c r="AF23" i="1"/>
  <c r="AF25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D13" i="1"/>
  <c r="AD14" i="1"/>
  <c r="AD16" i="1"/>
  <c r="AD17" i="1"/>
  <c r="AD18" i="1"/>
  <c r="AD19" i="1"/>
  <c r="AD20" i="1"/>
  <c r="AD21" i="1"/>
  <c r="AD22" i="1"/>
  <c r="AD23" i="1"/>
  <c r="AD25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X13" i="1"/>
  <c r="V13" i="1"/>
  <c r="T13" i="1"/>
  <c r="R13" i="1"/>
  <c r="P13" i="1"/>
  <c r="P21" i="1"/>
  <c r="R21" i="1" s="1"/>
  <c r="T21" i="1" s="1"/>
  <c r="N13" i="1"/>
  <c r="N18" i="1"/>
  <c r="AJ18" i="1" s="1"/>
  <c r="N20" i="1"/>
  <c r="P20" i="1" s="1"/>
  <c r="N21" i="1"/>
  <c r="N22" i="1"/>
  <c r="AJ22" i="1" s="1"/>
  <c r="N25" i="1"/>
  <c r="AJ25" i="1" s="1"/>
  <c r="L13" i="1"/>
  <c r="L17" i="1"/>
  <c r="AH17" i="1" s="1"/>
  <c r="L18" i="1"/>
  <c r="L20" i="1"/>
  <c r="L21" i="1"/>
  <c r="L22" i="1"/>
  <c r="AH22" i="1" s="1"/>
  <c r="L23" i="1"/>
  <c r="N23" i="1" s="1"/>
  <c r="P23" i="1" s="1"/>
  <c r="R23" i="1" s="1"/>
  <c r="T23" i="1" s="1"/>
  <c r="V23" i="1" s="1"/>
  <c r="X23" i="1" s="1"/>
  <c r="AT23" i="1" s="1"/>
  <c r="L25" i="1"/>
  <c r="J13" i="1"/>
  <c r="J14" i="1"/>
  <c r="L14" i="1" s="1"/>
  <c r="J17" i="1"/>
  <c r="J18" i="1"/>
  <c r="J19" i="1"/>
  <c r="L19" i="1" s="1"/>
  <c r="N19" i="1" s="1"/>
  <c r="P19" i="1" s="1"/>
  <c r="AL19" i="1" s="1"/>
  <c r="J20" i="1"/>
  <c r="J21" i="1"/>
  <c r="J22" i="1"/>
  <c r="J23" i="1"/>
  <c r="J25" i="1"/>
  <c r="H13" i="1"/>
  <c r="H14" i="1"/>
  <c r="H15" i="1"/>
  <c r="J15" i="1" s="1"/>
  <c r="H16" i="1"/>
  <c r="J16" i="1" s="1"/>
  <c r="L16" i="1" s="1"/>
  <c r="H17" i="1"/>
  <c r="H18" i="1"/>
  <c r="H19" i="1"/>
  <c r="H20" i="1"/>
  <c r="H21" i="1"/>
  <c r="H22" i="1"/>
  <c r="H23" i="1"/>
  <c r="H24" i="1"/>
  <c r="AD24" i="1" s="1"/>
  <c r="H25" i="1"/>
  <c r="H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AB26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2" i="1"/>
  <c r="AL23" i="1" l="1"/>
  <c r="P25" i="1"/>
  <c r="R25" i="1" s="1"/>
  <c r="AN25" i="1" s="1"/>
  <c r="AL20" i="1"/>
  <c r="R20" i="1"/>
  <c r="T20" i="1" s="1"/>
  <c r="AP20" i="1" s="1"/>
  <c r="AJ20" i="1"/>
  <c r="P18" i="1"/>
  <c r="N17" i="1"/>
  <c r="AF19" i="1"/>
  <c r="N14" i="1"/>
  <c r="P14" i="1" s="1"/>
  <c r="R14" i="1" s="1"/>
  <c r="T14" i="1" s="1"/>
  <c r="V14" i="1" s="1"/>
  <c r="X14" i="1" s="1"/>
  <c r="AT14" i="1" s="1"/>
  <c r="AH14" i="1"/>
  <c r="AF14" i="1"/>
  <c r="AF15" i="1"/>
  <c r="L15" i="1"/>
  <c r="AD15" i="1"/>
  <c r="J24" i="1"/>
  <c r="AH19" i="1"/>
  <c r="AL21" i="1"/>
  <c r="V21" i="1"/>
  <c r="AR21" i="1" s="1"/>
  <c r="AP21" i="1"/>
  <c r="AN23" i="1"/>
  <c r="AN21" i="1"/>
  <c r="AP23" i="1"/>
  <c r="P22" i="1"/>
  <c r="AL22" i="1" s="1"/>
  <c r="AJ19" i="1"/>
  <c r="N16" i="1"/>
  <c r="P16" i="1" s="1"/>
  <c r="AH16" i="1"/>
  <c r="AF16" i="1"/>
  <c r="AR23" i="1"/>
  <c r="R19" i="1"/>
  <c r="T19" i="1" s="1"/>
  <c r="V19" i="1" s="1"/>
  <c r="H26" i="1"/>
  <c r="F12" i="1"/>
  <c r="J12" i="1" s="1"/>
  <c r="L12" i="1" s="1"/>
  <c r="N12" i="1" s="1"/>
  <c r="P12" i="1" s="1"/>
  <c r="R12" i="1" s="1"/>
  <c r="T12" i="1" s="1"/>
  <c r="V12" i="1" s="1"/>
  <c r="X12" i="1" s="1"/>
  <c r="F13" i="1"/>
  <c r="T25" i="1" l="1"/>
  <c r="AP25" i="1" s="1"/>
  <c r="AL25" i="1"/>
  <c r="V20" i="1"/>
  <c r="X20" i="1" s="1"/>
  <c r="AT20" i="1" s="1"/>
  <c r="AN20" i="1"/>
  <c r="AL18" i="1"/>
  <c r="R18" i="1"/>
  <c r="AJ17" i="1"/>
  <c r="P17" i="1"/>
  <c r="AN14" i="1"/>
  <c r="AL14" i="1"/>
  <c r="AP14" i="1"/>
  <c r="AR14" i="1"/>
  <c r="AJ14" i="1"/>
  <c r="N15" i="1"/>
  <c r="AH15" i="1"/>
  <c r="AF24" i="1"/>
  <c r="L24" i="1"/>
  <c r="X21" i="1"/>
  <c r="AT21" i="1" s="1"/>
  <c r="R22" i="1"/>
  <c r="AN22" i="1" s="1"/>
  <c r="AJ16" i="1"/>
  <c r="R16" i="1"/>
  <c r="AL16" i="1"/>
  <c r="AN19" i="1"/>
  <c r="AP19" i="1"/>
  <c r="J26" i="1"/>
  <c r="AD26" i="1"/>
  <c r="X19" i="1"/>
  <c r="AT19" i="1" s="1"/>
  <c r="AR19" i="1"/>
  <c r="C28" i="1"/>
  <c r="AR20" i="1" l="1"/>
  <c r="V25" i="1"/>
  <c r="AR25" i="1" s="1"/>
  <c r="T18" i="1"/>
  <c r="AN18" i="1"/>
  <c r="T22" i="1"/>
  <c r="AP22" i="1" s="1"/>
  <c r="R17" i="1"/>
  <c r="AL17" i="1"/>
  <c r="P15" i="1"/>
  <c r="AJ15" i="1"/>
  <c r="AH24" i="1"/>
  <c r="N24" i="1"/>
  <c r="V22" i="1"/>
  <c r="T16" i="1"/>
  <c r="AN16" i="1"/>
  <c r="AF26" i="1"/>
  <c r="L26" i="1"/>
  <c r="AD12" i="1"/>
  <c r="AT12" i="1"/>
  <c r="AI12" i="1"/>
  <c r="AF12" i="1"/>
  <c r="AK12" i="1"/>
  <c r="AA12" i="1"/>
  <c r="AH12" i="1"/>
  <c r="AM12" i="1"/>
  <c r="AO12" i="1"/>
  <c r="AJ12" i="1"/>
  <c r="AB12" i="1"/>
  <c r="AL12" i="1"/>
  <c r="AQ12" i="1"/>
  <c r="AN12" i="1"/>
  <c r="AS12" i="1"/>
  <c r="AC12" i="1"/>
  <c r="AE12" i="1"/>
  <c r="AP12" i="1"/>
  <c r="AR12" i="1"/>
  <c r="AG12" i="1"/>
  <c r="X25" i="1" l="1"/>
  <c r="AT25" i="1" s="1"/>
  <c r="AP18" i="1"/>
  <c r="V18" i="1"/>
  <c r="T17" i="1"/>
  <c r="AN17" i="1"/>
  <c r="R15" i="1"/>
  <c r="AL15" i="1"/>
  <c r="AJ24" i="1"/>
  <c r="P24" i="1"/>
  <c r="X22" i="1"/>
  <c r="AT22" i="1" s="1"/>
  <c r="AR22" i="1"/>
  <c r="V16" i="1"/>
  <c r="AP16" i="1"/>
  <c r="N26" i="1"/>
  <c r="AH26" i="1"/>
  <c r="AB28" i="1"/>
  <c r="AB29" i="1" s="1"/>
  <c r="E30" i="1" s="1"/>
  <c r="E31" i="1" s="1"/>
  <c r="AE28" i="1"/>
  <c r="AE29" i="1" s="1"/>
  <c r="I28" i="1" s="1"/>
  <c r="I29" i="1" s="1"/>
  <c r="AC28" i="1"/>
  <c r="AC29" i="1" s="1"/>
  <c r="AK28" i="1"/>
  <c r="AK29" i="1" s="1"/>
  <c r="O28" i="1" s="1"/>
  <c r="O29" i="1" s="1"/>
  <c r="AI28" i="1"/>
  <c r="AI29" i="1" s="1"/>
  <c r="M28" i="1" s="1"/>
  <c r="M29" i="1" s="1"/>
  <c r="AD28" i="1"/>
  <c r="AD29" i="1" s="1"/>
  <c r="D28" i="1"/>
  <c r="AG28" i="1"/>
  <c r="AG29" i="1" s="1"/>
  <c r="K28" i="1" s="1"/>
  <c r="K29" i="1" s="1"/>
  <c r="AA28" i="1"/>
  <c r="AA29" i="1" s="1"/>
  <c r="E28" i="1" s="1"/>
  <c r="E29" i="1" s="1"/>
  <c r="AM28" i="1"/>
  <c r="AM29" i="1" s="1"/>
  <c r="Q28" i="1" s="1"/>
  <c r="Q29" i="1" s="1"/>
  <c r="AO28" i="1"/>
  <c r="AO29" i="1" s="1"/>
  <c r="S28" i="1" s="1"/>
  <c r="S29" i="1" s="1"/>
  <c r="AS28" i="1"/>
  <c r="AS29" i="1" s="1"/>
  <c r="W28" i="1" s="1"/>
  <c r="W29" i="1" s="1"/>
  <c r="AQ28" i="1"/>
  <c r="AQ29" i="1" s="1"/>
  <c r="U28" i="1" s="1"/>
  <c r="U29" i="1" s="1"/>
  <c r="AH28" i="1"/>
  <c r="AH29" i="1" s="1"/>
  <c r="AF28" i="1"/>
  <c r="AF29" i="1" s="1"/>
  <c r="AR18" i="1" l="1"/>
  <c r="X18" i="1"/>
  <c r="AT18" i="1" s="1"/>
  <c r="V17" i="1"/>
  <c r="AP17" i="1"/>
  <c r="T15" i="1"/>
  <c r="AN15" i="1"/>
  <c r="AL24" i="1"/>
  <c r="R24" i="1"/>
  <c r="X16" i="1"/>
  <c r="AT16" i="1" s="1"/>
  <c r="AR16" i="1"/>
  <c r="P26" i="1"/>
  <c r="AJ26" i="1"/>
  <c r="AJ28" i="1" s="1"/>
  <c r="AJ29" i="1" s="1"/>
  <c r="G28" i="1"/>
  <c r="G30" i="1" s="1"/>
  <c r="G31" i="1" s="1"/>
  <c r="X17" i="1" l="1"/>
  <c r="AT17" i="1" s="1"/>
  <c r="AR17" i="1"/>
  <c r="V15" i="1"/>
  <c r="AP15" i="1"/>
  <c r="AN24" i="1"/>
  <c r="T24" i="1"/>
  <c r="R26" i="1"/>
  <c r="AL26" i="1"/>
  <c r="AL28" i="1" s="1"/>
  <c r="AL29" i="1" s="1"/>
  <c r="G29" i="1"/>
  <c r="I30" i="1"/>
  <c r="I31" i="1" s="1"/>
  <c r="X15" i="1" l="1"/>
  <c r="AT15" i="1" s="1"/>
  <c r="AR15" i="1"/>
  <c r="AP24" i="1"/>
  <c r="V24" i="1"/>
  <c r="AN26" i="1"/>
  <c r="AN28" i="1" s="1"/>
  <c r="AN29" i="1" s="1"/>
  <c r="T26" i="1"/>
  <c r="K30" i="1"/>
  <c r="K31" i="1" s="1"/>
  <c r="AR24" i="1" l="1"/>
  <c r="X24" i="1"/>
  <c r="AT24" i="1" s="1"/>
  <c r="AP26" i="1"/>
  <c r="AP28" i="1" s="1"/>
  <c r="AP29" i="1" s="1"/>
  <c r="V26" i="1"/>
  <c r="M30" i="1"/>
  <c r="M31" i="1" s="1"/>
  <c r="X26" i="1" l="1"/>
  <c r="AT26" i="1" s="1"/>
  <c r="AT28" i="1" s="1"/>
  <c r="AT29" i="1" s="1"/>
  <c r="AR26" i="1"/>
  <c r="AR28" i="1" s="1"/>
  <c r="AR29" i="1" s="1"/>
  <c r="O30" i="1"/>
  <c r="O31" i="1" s="1"/>
  <c r="Q30" i="1" l="1"/>
  <c r="Q31" i="1" s="1"/>
  <c r="S30" i="1" l="1"/>
  <c r="S31" i="1" s="1"/>
  <c r="U30" i="1" l="1"/>
  <c r="U31" i="1" s="1"/>
  <c r="W30" i="1" l="1"/>
  <c r="W31" i="1" s="1"/>
</calcChain>
</file>

<file path=xl/sharedStrings.xml><?xml version="1.0" encoding="utf-8"?>
<sst xmlns="http://schemas.openxmlformats.org/spreadsheetml/2006/main" count="96" uniqueCount="60">
  <si>
    <t>CRONOGRAMA FÍSICO FINANCEIRO</t>
  </si>
  <si>
    <t>ÍTEM</t>
  </si>
  <si>
    <t>DISCRIMINAÇÃO DOS SERVIÇOS</t>
  </si>
  <si>
    <t>VALOR DOS SERVIÇOS (R$)</t>
  </si>
  <si>
    <t>PESO</t>
  </si>
  <si>
    <t>MÊS 1</t>
  </si>
  <si>
    <t>MÊS 2</t>
  </si>
  <si>
    <t>MÊS 3</t>
  </si>
  <si>
    <t>MÊS 4</t>
  </si>
  <si>
    <t>MÊS 5</t>
  </si>
  <si>
    <t>MÊS 6</t>
  </si>
  <si>
    <t>MÊS 7</t>
  </si>
  <si>
    <t>SERVIÇOS A EXECUTAR (%)</t>
  </si>
  <si>
    <t>MÊS 8</t>
  </si>
  <si>
    <t>MÊS 9</t>
  </si>
  <si>
    <t>No mês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</si>
  <si>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</si>
  <si>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</si>
  <si>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</si>
  <si>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</si>
  <si>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</si>
  <si>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</si>
  <si>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</si>
  <si>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</si>
  <si>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</si>
  <si>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</si>
  <si>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Acum.</t>
  </si>
  <si>
    <t>MÊS 10</t>
  </si>
  <si>
    <t>no mês</t>
  </si>
  <si>
    <t>acum.</t>
  </si>
  <si>
    <t>Fiscalização - AMERIOS</t>
  </si>
  <si>
    <t>_______________________________________</t>
  </si>
  <si>
    <t>TOTAL SIMPLES (R$)</t>
  </si>
  <si>
    <t>TOTAL SIMPLES (%)</t>
  </si>
  <si>
    <t>TOTAL ACUMULADO (%)</t>
  </si>
  <si>
    <t>TOTAL ACUMULADO (R$)</t>
  </si>
  <si>
    <t>LOCAL:</t>
  </si>
  <si>
    <t>MUNICÍPIO:</t>
  </si>
  <si>
    <r>
      <rPr>
        <b/>
        <sz val="11"/>
        <color theme="1"/>
        <rFont val="Calibri"/>
        <family val="2"/>
        <scheme val="minor"/>
      </rPr>
      <t>OBRA</t>
    </r>
    <r>
      <rPr>
        <sz val="11"/>
        <color theme="1"/>
        <rFont val="Calibri"/>
        <family val="2"/>
        <scheme val="minor"/>
      </rPr>
      <t xml:space="preserve">: </t>
    </r>
  </si>
  <si>
    <t>MAYANE HAACK</t>
  </si>
  <si>
    <t>Eng. Civil - CREA/SC 147.288-5</t>
  </si>
  <si>
    <t>SALÃO COMUNITÁRIO CRUZEIRO - ÁREA 1080,28 m²</t>
  </si>
  <si>
    <t>MARAVILHA/ SC</t>
  </si>
  <si>
    <t xml:space="preserve">CABECEIRA DO IRACEMINHA </t>
  </si>
  <si>
    <t>SERVIÇOS INICIAIS</t>
  </si>
  <si>
    <t>REMOÇÃO/ DEMOLIÇÕES</t>
  </si>
  <si>
    <t>PISO e PAVIMENTAÇÃO</t>
  </si>
  <si>
    <t>IMPERMEABILIZAÇÃO</t>
  </si>
  <si>
    <t>ALVENARIA / VERGAS e CONTRA VERGAS / BIOMBO</t>
  </si>
  <si>
    <t>ESQUADRIAS</t>
  </si>
  <si>
    <t>GRANITO NA OBRA</t>
  </si>
  <si>
    <t>REVESTIMENTO DAS ALVENARIAS / PINTURA</t>
  </si>
  <si>
    <t>COBERTURA - CAPTAÇÃO DAS ÁGUAS PLUVIAIS</t>
  </si>
  <si>
    <t>FORRO EM PVC</t>
  </si>
  <si>
    <t>INSTALAÇÕES HIDROSSANITÁRIAS</t>
  </si>
  <si>
    <t>VAGAS PARA IDOSOS E PcD COM TRAJETO SEGURO</t>
  </si>
  <si>
    <t>ESTRUTURAL</t>
  </si>
  <si>
    <t>INSTALAÇÕES ELÉTRICAS</t>
  </si>
  <si>
    <t>LIMPEZA FINAL DA OBRA</t>
  </si>
  <si>
    <t>Maravilha(SC), 21 DE MAIO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</si>
</sst>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R$&quot;\ * #,##0.00_-;\-&quot;R$&quot;\ * #,##0.00_-;_-&quot;R$&quot;\ * &quot;-&quot;??_-;_-@_-"/>
    <numFmt numFmtId="165" formatCode="&quot;R$&quot;\ #,##0.00"/>
    <numFmt numFmtId="166" formatCode="_ &quot;R$&quot;* #\,##0\.00_ ;_ &quot;R$&quot;* \-#\,##0\.00_ ;_ &quot;R$&quot;* &quot;-&quot;??_ ;_ @_ "/>
    <numFmt numFmtId="167" formatCode="_ * #\,##0\.00_ ;_ * \-#\,##0\.00_ ;_ * &quot;-&quot;??_ ;_ @_ "/>
    <numFmt numFmtId="168" formatCode="0.00;\-0.00;;@"/>
    <numFmt numFmtId="170" formatCode="0.00\ &quot;%&quot;;\-0.00;;@"/>
    <numFmt numFmtId="171" formatCode="&quot; R$&quot;\ 0.00;\-0.00;;@"/>
    <numFmt numFmtId="172" formatCode="&quot; R$&quot;\ ###,###.00;\-0.00;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18"/>
      <name val="Arial Narrow"/>
      <family val="2"/>
    </font>
    <font>
      <b/>
      <sz val="10"/>
      <name val="Arial Narrow"/>
      <family val="2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1" fillId="0" borderId="0"/>
  </cellStyleXfs>
  <cellXfs count="92"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27" xfId="0" applyFont="1" applyBorder="1" applyAlignment="1">
      <alignment horizontal="center"/>
    </xf>
    <xf numFmtId="0" fontId="4" fillId="0" borderId="6" xfId="0" applyFont="1" applyBorder="1"/>
    <xf numFmtId="0" fontId="4" fillId="0" borderId="23" xfId="0" applyFont="1" applyBorder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1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1" xfId="0" applyBorder="1"/>
    <xf numFmtId="0" fontId="0" fillId="0" borderId="17" xfId="0" applyBorder="1"/>
    <xf numFmtId="0" fontId="0" fillId="0" borderId="28" xfId="0" applyBorder="1"/>
    <xf numFmtId="0" fontId="0" fillId="0" borderId="31" xfId="0" applyBorder="1"/>
    <xf numFmtId="0" fontId="4" fillId="3" borderId="30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168" fontId="4" fillId="0" borderId="2" xfId="0" applyNumberFormat="1" applyFont="1" applyFill="1" applyBorder="1" applyAlignment="1">
      <alignment horizontal="center" vertical="center"/>
    </xf>
    <xf numFmtId="168" fontId="4" fillId="0" borderId="3" xfId="0" applyNumberFormat="1" applyFont="1" applyFill="1" applyBorder="1" applyAlignment="1">
      <alignment horizontal="center" vertical="center"/>
    </xf>
    <xf numFmtId="168" fontId="4" fillId="0" borderId="20" xfId="0" applyNumberFormat="1" applyFont="1" applyFill="1" applyBorder="1" applyAlignment="1">
      <alignment horizontal="center" vertical="center"/>
    </xf>
    <xf numFmtId="168" fontId="4" fillId="0" borderId="21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0" xfId="1"/>
    <xf numFmtId="0" fontId="7" fillId="0" borderId="0" xfId="1" applyFont="1"/>
    <xf numFmtId="0" fontId="8" fillId="0" borderId="0" xfId="1" applyFont="1"/>
    <xf numFmtId="0" fontId="7" fillId="0" borderId="0" xfId="1" applyFont="1" applyBorder="1" applyAlignment="1"/>
    <xf numFmtId="0" fontId="10" fillId="0" borderId="0" xfId="0" applyFont="1" applyAlignment="1"/>
    <xf numFmtId="0" fontId="7" fillId="0" borderId="0" xfId="1" applyFont="1" applyAlignment="1"/>
    <xf numFmtId="0" fontId="9" fillId="0" borderId="0" xfId="1" applyFont="1" applyAlignment="1"/>
    <xf numFmtId="0" fontId="5" fillId="0" borderId="0" xfId="0" applyFont="1" applyBorder="1" applyAlignment="1">
      <alignment horizontal="left"/>
    </xf>
    <xf numFmtId="164" fontId="4" fillId="0" borderId="23" xfId="0" applyNumberFormat="1" applyFont="1" applyBorder="1" applyAlignment="1">
      <alignment horizontal="center" vertical="center"/>
    </xf>
    <xf numFmtId="164" fontId="12" fillId="0" borderId="0" xfId="1" applyNumberFormat="1" applyFont="1" applyAlignment="1"/>
    <xf numFmtId="0" fontId="2" fillId="0" borderId="0" xfId="0" applyFont="1" applyAlignment="1"/>
    <xf numFmtId="0" fontId="5" fillId="3" borderId="14" xfId="0" applyFont="1" applyFill="1" applyBorder="1" applyAlignment="1"/>
    <xf numFmtId="0" fontId="5" fillId="3" borderId="15" xfId="0" applyFont="1" applyFill="1" applyBorder="1" applyAlignment="1"/>
    <xf numFmtId="165" fontId="5" fillId="2" borderId="36" xfId="0" applyNumberFormat="1" applyFont="1" applyFill="1" applyBorder="1" applyAlignment="1">
      <alignment horizontal="center" vertical="center"/>
    </xf>
    <xf numFmtId="10" fontId="5" fillId="2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171" fontId="5" fillId="0" borderId="35" xfId="0" applyNumberFormat="1" applyFont="1" applyFill="1" applyBorder="1" applyAlignment="1">
      <alignment horizontal="center" vertical="center"/>
    </xf>
    <xf numFmtId="171" fontId="5" fillId="0" borderId="33" xfId="0" applyNumberFormat="1" applyFont="1" applyFill="1" applyBorder="1" applyAlignment="1">
      <alignment horizontal="center" vertical="center"/>
    </xf>
    <xf numFmtId="4" fontId="12" fillId="1" borderId="26" xfId="5" applyNumberFormat="1" applyFont="1" applyFill="1" applyBorder="1" applyAlignment="1" applyProtection="1">
      <alignment vertical="center"/>
      <protection hidden="1"/>
    </xf>
    <xf numFmtId="4" fontId="12" fillId="1" borderId="14" xfId="0" applyNumberFormat="1" applyFont="1" applyFill="1" applyBorder="1" applyAlignment="1" applyProtection="1">
      <alignment vertical="center"/>
      <protection hidden="1"/>
    </xf>
    <xf numFmtId="172" fontId="5" fillId="0" borderId="40" xfId="0" applyNumberFormat="1" applyFont="1" applyFill="1" applyBorder="1" applyAlignment="1">
      <alignment horizontal="center" vertical="center"/>
    </xf>
    <xf numFmtId="172" fontId="5" fillId="0" borderId="38" xfId="0" applyNumberFormat="1" applyFont="1" applyFill="1" applyBorder="1" applyAlignment="1">
      <alignment horizontal="center" vertical="center"/>
    </xf>
    <xf numFmtId="170" fontId="5" fillId="0" borderId="19" xfId="0" applyNumberFormat="1" applyFont="1" applyFill="1" applyBorder="1" applyAlignment="1">
      <alignment horizontal="center" vertical="center"/>
    </xf>
    <xf numFmtId="170" fontId="5" fillId="0" borderId="35" xfId="0" applyNumberFormat="1" applyFont="1" applyFill="1" applyBorder="1" applyAlignment="1">
      <alignment horizontal="center" vertical="center"/>
    </xf>
    <xf numFmtId="170" fontId="5" fillId="0" borderId="34" xfId="0" applyNumberFormat="1" applyFont="1" applyFill="1" applyBorder="1" applyAlignment="1">
      <alignment horizontal="center" vertical="center"/>
    </xf>
    <xf numFmtId="172" fontId="5" fillId="0" borderId="5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170" fontId="4" fillId="0" borderId="33" xfId="0" applyNumberFormat="1" applyFont="1" applyFill="1" applyBorder="1" applyAlignment="1">
      <alignment horizontal="center" vertical="center"/>
    </xf>
    <xf numFmtId="172" fontId="4" fillId="0" borderId="33" xfId="0" applyNumberFormat="1" applyFont="1" applyFill="1" applyBorder="1" applyAlignment="1">
      <alignment horizontal="center" vertical="center"/>
    </xf>
    <xf numFmtId="172" fontId="4" fillId="0" borderId="21" xfId="0" applyNumberFormat="1" applyFont="1" applyFill="1" applyBorder="1" applyAlignment="1">
      <alignment horizontal="center" vertical="center"/>
    </xf>
    <xf numFmtId="172" fontId="4" fillId="0" borderId="35" xfId="0" applyNumberFormat="1" applyFont="1" applyFill="1" applyBorder="1" applyAlignment="1">
      <alignment horizontal="center" vertical="center"/>
    </xf>
    <xf numFmtId="171" fontId="4" fillId="0" borderId="35" xfId="0" applyNumberFormat="1" applyFont="1" applyFill="1" applyBorder="1" applyAlignment="1">
      <alignment horizontal="center" vertical="center"/>
    </xf>
    <xf numFmtId="171" fontId="4" fillId="0" borderId="33" xfId="0" applyNumberFormat="1" applyFont="1" applyFill="1" applyBorder="1" applyAlignment="1">
      <alignment horizontal="center" vertical="center"/>
    </xf>
    <xf numFmtId="170" fontId="4" fillId="0" borderId="36" xfId="0" applyNumberFormat="1" applyFont="1" applyFill="1" applyBorder="1" applyAlignment="1">
      <alignment horizontal="center" vertical="center"/>
    </xf>
    <xf numFmtId="170" fontId="4" fillId="0" borderId="3" xfId="0" applyNumberFormat="1" applyFont="1" applyFill="1" applyBorder="1" applyAlignment="1">
      <alignment horizontal="center" vertical="center"/>
    </xf>
    <xf numFmtId="170" fontId="5" fillId="0" borderId="37" xfId="0" applyNumberFormat="1" applyFont="1" applyFill="1" applyBorder="1" applyAlignment="1">
      <alignment horizontal="center" vertical="center"/>
    </xf>
    <xf numFmtId="170" fontId="4" fillId="0" borderId="35" xfId="0" applyNumberFormat="1" applyFont="1" applyFill="1" applyBorder="1" applyAlignment="1">
      <alignment horizontal="center" vertical="center"/>
    </xf>
    <xf numFmtId="170" fontId="5" fillId="0" borderId="33" xfId="0" applyNumberFormat="1" applyFont="1" applyFill="1" applyBorder="1" applyAlignment="1">
      <alignment horizontal="center" vertical="center"/>
    </xf>
    <xf numFmtId="170" fontId="5" fillId="0" borderId="21" xfId="0" applyNumberFormat="1" applyFont="1" applyFill="1" applyBorder="1" applyAlignment="1">
      <alignment horizontal="center" vertical="center"/>
    </xf>
    <xf numFmtId="170" fontId="4" fillId="0" borderId="39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3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3" borderId="22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6">
    <cellStyle name="Moeda 2" xfId="2"/>
    <cellStyle name="Normal" xfId="0" builtinId="0"/>
    <cellStyle name="Normal 2" xfId="1"/>
    <cellStyle name="Normal_Plan1" xfId="5"/>
    <cellStyle name="Porcentagem 2" xfId="3"/>
    <cellStyle name="Vírgula 2" xfId="4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abSelected="1" zoomScale="90" zoomScaleNormal="90" zoomScalePageLayoutView="85" workbookViewId="0">
      <selection activeCell="J35" sqref="J35"/>
    </sheetView>
  </sheetViews>
  <sheetFormatPr defaultRowHeight="15" x14ac:dyDescent="0.25"/>
  <cols>
    <col min="1" max="1" width="11.75" customWidth="1"/>
    <col min="2" max="2" width="34.375" customWidth="1"/>
    <col min="3" max="3" width="12.375" customWidth="1"/>
    <col min="4" max="4" width="7.625" customWidth="1"/>
    <col min="5" max="5" width="6.75" customWidth="1"/>
    <col min="6" max="26" width="6.625" customWidth="1"/>
  </cols>
  <sheetData>
    <row r="1" spans="1:46" ht="18.75" x14ac:dyDescent="0.3">
      <c r="A1" s="78" t="s">
        <v>0</v>
      </c>
      <c r="B1" s="78"/>
      <c r="C1" s="78"/>
      <c r="D1" s="78"/>
      <c r="E1" s="78"/>
      <c r="F1" s="78"/>
      <c r="G1" s="78"/>
      <c r="H1" s="78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36"/>
      <c r="V1" s="36"/>
      <c r="W1" s="36"/>
      <c r="X1" s="36"/>
      <c r="Y1" s="8"/>
      <c r="Z1" s="8"/>
    </row>
    <row r="2" spans="1:46" ht="5.2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36"/>
      <c r="V2" s="36"/>
      <c r="W2" s="36"/>
      <c r="X2" s="36"/>
      <c r="Y2" s="41"/>
      <c r="Z2" s="41"/>
    </row>
    <row r="3" spans="1:46" x14ac:dyDescent="0.25">
      <c r="A3" t="s">
        <v>38</v>
      </c>
      <c r="B3" t="s">
        <v>41</v>
      </c>
    </row>
    <row r="4" spans="1:46" ht="5.25" customHeight="1" x14ac:dyDescent="0.25"/>
    <row r="5" spans="1:46" x14ac:dyDescent="0.25">
      <c r="A5" s="42" t="s">
        <v>36</v>
      </c>
      <c r="B5" t="s">
        <v>43</v>
      </c>
    </row>
    <row r="6" spans="1:46" ht="4.5" customHeight="1" x14ac:dyDescent="0.25"/>
    <row r="7" spans="1:46" x14ac:dyDescent="0.25">
      <c r="A7" s="42" t="s">
        <v>37</v>
      </c>
      <c r="B7" t="s">
        <v>42</v>
      </c>
    </row>
    <row r="8" spans="1:46" ht="3.75" customHeight="1" thickBot="1" x14ac:dyDescent="0.3"/>
    <row r="9" spans="1:46" ht="15.75" thickBot="1" x14ac:dyDescent="0.3">
      <c r="A9" s="86" t="s">
        <v>1</v>
      </c>
      <c r="B9" s="89" t="s">
        <v>2</v>
      </c>
      <c r="C9" s="86" t="s">
        <v>3</v>
      </c>
      <c r="D9" s="86" t="s">
        <v>4</v>
      </c>
      <c r="E9" s="75" t="s">
        <v>12</v>
      </c>
      <c r="F9" s="76"/>
      <c r="G9" s="76"/>
      <c r="H9" s="7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8"/>
      <c r="U9" s="37"/>
      <c r="V9" s="37"/>
      <c r="W9" s="37"/>
      <c r="X9" s="38"/>
      <c r="Y9" s="3"/>
      <c r="Z9" s="4"/>
    </row>
    <row r="10" spans="1:46" ht="15.75" customHeight="1" thickBot="1" x14ac:dyDescent="0.3">
      <c r="A10" s="87"/>
      <c r="B10" s="90"/>
      <c r="C10" s="87"/>
      <c r="D10" s="87"/>
      <c r="E10" s="73" t="s">
        <v>5</v>
      </c>
      <c r="F10" s="74"/>
      <c r="G10" s="73" t="s">
        <v>6</v>
      </c>
      <c r="H10" s="74"/>
      <c r="I10" s="73" t="s">
        <v>7</v>
      </c>
      <c r="J10" s="74"/>
      <c r="K10" s="85" t="s">
        <v>8</v>
      </c>
      <c r="L10" s="74"/>
      <c r="M10" s="82" t="s">
        <v>9</v>
      </c>
      <c r="N10" s="83"/>
      <c r="O10" s="84" t="s">
        <v>10</v>
      </c>
      <c r="P10" s="83"/>
      <c r="Q10" s="73" t="s">
        <v>11</v>
      </c>
      <c r="R10" s="74"/>
      <c r="S10" s="73" t="s">
        <v>13</v>
      </c>
      <c r="T10" s="74"/>
      <c r="U10" s="73" t="s">
        <v>14</v>
      </c>
      <c r="V10" s="74"/>
      <c r="W10" s="73" t="s">
        <v>27</v>
      </c>
      <c r="X10" s="74"/>
      <c r="Y10" s="9"/>
      <c r="Z10" s="9"/>
      <c r="AA10" s="71" t="s">
        <v>16</v>
      </c>
      <c r="AB10" s="79"/>
      <c r="AC10" s="71" t="s">
        <v>17</v>
      </c>
      <c r="AD10" s="72"/>
      <c r="AE10" s="71" t="s">
        <v>18</v>
      </c>
      <c r="AF10" s="72"/>
      <c r="AG10" s="71" t="s">
        <v>19</v>
      </c>
      <c r="AH10" s="72"/>
      <c r="AI10" s="71" t="s">
        <v>20</v>
      </c>
      <c r="AJ10" s="72"/>
      <c r="AK10" s="71" t="s">
        <v>21</v>
      </c>
      <c r="AL10" s="72"/>
      <c r="AM10" s="71" t="s">
        <v>22</v>
      </c>
      <c r="AN10" s="72"/>
      <c r="AO10" s="71" t="s">
        <v>23</v>
      </c>
      <c r="AP10" s="72"/>
      <c r="AQ10" s="71" t="s">
        <v>24</v>
      </c>
      <c r="AR10" s="72"/>
      <c r="AS10" s="71" t="s">
        <v>25</v>
      </c>
      <c r="AT10" s="72"/>
    </row>
    <row r="11" spans="1:46" ht="15.75" thickBot="1" x14ac:dyDescent="0.3">
      <c r="A11" s="88"/>
      <c r="B11" s="91"/>
      <c r="C11" s="88"/>
      <c r="D11" s="88"/>
      <c r="E11" s="18" t="s">
        <v>15</v>
      </c>
      <c r="F11" s="19" t="s">
        <v>26</v>
      </c>
      <c r="G11" s="18" t="s">
        <v>15</v>
      </c>
      <c r="H11" s="19" t="s">
        <v>26</v>
      </c>
      <c r="I11" s="18" t="s">
        <v>15</v>
      </c>
      <c r="J11" s="19" t="s">
        <v>26</v>
      </c>
      <c r="K11" s="18" t="s">
        <v>15</v>
      </c>
      <c r="L11" s="19" t="s">
        <v>26</v>
      </c>
      <c r="M11" s="18" t="s">
        <v>15</v>
      </c>
      <c r="N11" s="19" t="s">
        <v>26</v>
      </c>
      <c r="O11" s="18" t="s">
        <v>15</v>
      </c>
      <c r="P11" s="19" t="s">
        <v>26</v>
      </c>
      <c r="Q11" s="18" t="s">
        <v>15</v>
      </c>
      <c r="R11" s="19" t="s">
        <v>26</v>
      </c>
      <c r="S11" s="18" t="s">
        <v>15</v>
      </c>
      <c r="T11" s="19" t="s">
        <v>26</v>
      </c>
      <c r="U11" s="18" t="s">
        <v>15</v>
      </c>
      <c r="V11" s="19" t="s">
        <v>26</v>
      </c>
      <c r="W11" s="18" t="s">
        <v>15</v>
      </c>
      <c r="X11" s="19" t="s">
        <v>26</v>
      </c>
      <c r="Y11" s="10"/>
      <c r="Z11" s="10"/>
      <c r="AA11" s="24" t="s">
        <v>28</v>
      </c>
      <c r="AB11" s="2" t="s">
        <v>29</v>
      </c>
      <c r="AC11" s="12" t="s">
        <v>28</v>
      </c>
      <c r="AD11" s="13" t="s">
        <v>29</v>
      </c>
      <c r="AE11" s="12" t="s">
        <v>28</v>
      </c>
      <c r="AF11" s="13" t="s">
        <v>29</v>
      </c>
      <c r="AG11" s="12" t="s">
        <v>28</v>
      </c>
      <c r="AH11" s="13" t="s">
        <v>29</v>
      </c>
      <c r="AI11" s="12" t="s">
        <v>28</v>
      </c>
      <c r="AJ11" s="13" t="s">
        <v>29</v>
      </c>
      <c r="AK11" s="12" t="s">
        <v>28</v>
      </c>
      <c r="AL11" s="13" t="s">
        <v>29</v>
      </c>
      <c r="AM11" s="12" t="s">
        <v>28</v>
      </c>
      <c r="AN11" s="13" t="s">
        <v>29</v>
      </c>
      <c r="AO11" s="12" t="s">
        <v>28</v>
      </c>
      <c r="AP11" s="13" t="s">
        <v>29</v>
      </c>
      <c r="AQ11" s="12" t="s">
        <v>28</v>
      </c>
      <c r="AR11" s="13" t="s">
        <v>29</v>
      </c>
      <c r="AS11" s="12" t="s">
        <v>28</v>
      </c>
      <c r="AT11" s="13" t="s">
        <v>29</v>
      </c>
    </row>
    <row r="12" spans="1:46" ht="15.75" thickBot="1" x14ac:dyDescent="0.3">
      <c r="A12" s="5">
        <v>1</v>
      </c>
      <c r="B12" s="6" t="s">
        <v>44</v>
      </c>
      <c r="C12" s="34">
        <v>2825.57</v>
      </c>
      <c r="D12" s="25">
        <f>C12/$C$28</f>
        <v>2.5305732334049605E-2</v>
      </c>
      <c r="E12" s="20">
        <v>100</v>
      </c>
      <c r="F12" s="21">
        <f t="shared" ref="F12:F26" si="0">E12</f>
        <v>100</v>
      </c>
      <c r="G12" s="20">
        <v>0</v>
      </c>
      <c r="H12" s="21">
        <f>IF((F12=100),0,G12+F12)</f>
        <v>0</v>
      </c>
      <c r="I12" s="20"/>
      <c r="J12" s="21">
        <f>IF((H12=100),0,I12+H12)</f>
        <v>0</v>
      </c>
      <c r="K12" s="20"/>
      <c r="L12" s="21">
        <f>IF((J12=100),0,K12+J12)</f>
        <v>0</v>
      </c>
      <c r="M12" s="20"/>
      <c r="N12" s="21">
        <f>IF((L12=100),0,M12+L12)</f>
        <v>0</v>
      </c>
      <c r="O12" s="20"/>
      <c r="P12" s="21">
        <f>IF((N12=100),0,O12+N12)</f>
        <v>0</v>
      </c>
      <c r="Q12" s="20"/>
      <c r="R12" s="21">
        <f>IF((P12=100),0,Q12+P12)</f>
        <v>0</v>
      </c>
      <c r="S12" s="20"/>
      <c r="T12" s="21">
        <f>IF((R12=100),0,S12+R12)</f>
        <v>0</v>
      </c>
      <c r="U12" s="20"/>
      <c r="V12" s="21">
        <f>IF((T12=100),0,U12+T12)</f>
        <v>0</v>
      </c>
      <c r="W12" s="20"/>
      <c r="X12" s="21">
        <f>IF((V12=100),0,W12+V12)</f>
        <v>0</v>
      </c>
      <c r="Y12" s="11"/>
      <c r="Z12" s="11"/>
      <c r="AA12" s="14">
        <f>(((E12/100)*C12)/$C$28)</f>
        <v>2.5305732334049605E-2</v>
      </c>
      <c r="AB12" s="15">
        <f>(((F12/100)*C12)/$C$28)</f>
        <v>2.5305732334049605E-2</v>
      </c>
      <c r="AC12" s="14">
        <f>(((G12/100)*C12)/$C$28)</f>
        <v>0</v>
      </c>
      <c r="AD12" s="15">
        <f>(((H12/100)*C12)/$C$28)</f>
        <v>0</v>
      </c>
      <c r="AE12" s="14">
        <f>(((I12/100)*C12)/$C$28)</f>
        <v>0</v>
      </c>
      <c r="AF12" s="15">
        <f>(((J12/100)*C12)/$C$28)</f>
        <v>0</v>
      </c>
      <c r="AG12" s="14">
        <f>(((K12/100)*C12)/$C$28)</f>
        <v>0</v>
      </c>
      <c r="AH12" s="15">
        <f>(((L12/100)*C12)/$C$28)</f>
        <v>0</v>
      </c>
      <c r="AI12" s="14">
        <f>(((M12/100)*C12)/$C$28)</f>
        <v>0</v>
      </c>
      <c r="AJ12" s="15">
        <f>(((N12/100)*C12)/$C$28)</f>
        <v>0</v>
      </c>
      <c r="AK12" s="14">
        <f>(((O12/100)*C12)/$C$28)</f>
        <v>0</v>
      </c>
      <c r="AL12" s="15">
        <f>(((P12/100)*C12)/$C$28)</f>
        <v>0</v>
      </c>
      <c r="AM12" s="14">
        <f>(((Q12/100)*C12)/$C$28)</f>
        <v>0</v>
      </c>
      <c r="AN12" s="15">
        <f>(((R12/100)*C12)/$C$28)</f>
        <v>0</v>
      </c>
      <c r="AO12" s="14">
        <f>(((S12/100)*C12)/$C$28)</f>
        <v>0</v>
      </c>
      <c r="AP12" s="15">
        <f>(((T12/100)*C12)/$C$28)</f>
        <v>0</v>
      </c>
      <c r="AQ12" s="14">
        <f>(((U12/100)*C12)/$C$28)</f>
        <v>0</v>
      </c>
      <c r="AR12" s="15">
        <f>(((V12/100)*C12)/$C$28)</f>
        <v>0</v>
      </c>
      <c r="AS12" s="14">
        <f>(((W12/100)*C12)/$C$28)</f>
        <v>0</v>
      </c>
      <c r="AT12" s="15">
        <f>(((X12/100)*C12)/$C$28)</f>
        <v>0</v>
      </c>
    </row>
    <row r="13" spans="1:46" ht="15.75" thickBot="1" x14ac:dyDescent="0.3">
      <c r="A13" s="5">
        <v>2</v>
      </c>
      <c r="B13" s="7" t="s">
        <v>45</v>
      </c>
      <c r="C13" s="34">
        <v>1863.37</v>
      </c>
      <c r="D13" s="25">
        <f t="shared" ref="D13:D26" si="1">C13/$C$28</f>
        <v>1.6688293851965446E-2</v>
      </c>
      <c r="E13" s="22">
        <v>100</v>
      </c>
      <c r="F13" s="23">
        <f t="shared" si="0"/>
        <v>100</v>
      </c>
      <c r="G13" s="22"/>
      <c r="H13" s="21">
        <f t="shared" ref="H13:H26" si="2">IF((F13=100),0,G13+F13)</f>
        <v>0</v>
      </c>
      <c r="I13" s="22">
        <v>0</v>
      </c>
      <c r="J13" s="21">
        <f t="shared" ref="J13:J26" si="3">IF((H13=100),0,I13+H13)</f>
        <v>0</v>
      </c>
      <c r="K13" s="22">
        <v>0</v>
      </c>
      <c r="L13" s="21">
        <f t="shared" ref="L13:L26" si="4">IF((J13=100),0,K13+J13)</f>
        <v>0</v>
      </c>
      <c r="M13" s="22"/>
      <c r="N13" s="21">
        <f t="shared" ref="N13:N26" si="5">IF((L13=100),0,M13+L13)</f>
        <v>0</v>
      </c>
      <c r="O13" s="22"/>
      <c r="P13" s="21">
        <f t="shared" ref="P13:P26" si="6">IF((N13=100),0,O13+N13)</f>
        <v>0</v>
      </c>
      <c r="Q13" s="22"/>
      <c r="R13" s="21">
        <f t="shared" ref="R13:R26" si="7">IF((P13=100),0,Q13+P13)</f>
        <v>0</v>
      </c>
      <c r="S13" s="22"/>
      <c r="T13" s="21">
        <f t="shared" ref="T13:T26" si="8">IF((R13=100),0,S13+R13)</f>
        <v>0</v>
      </c>
      <c r="U13" s="22"/>
      <c r="V13" s="21">
        <f t="shared" ref="V13:V26" si="9">IF((T13=100),0,U13+T13)</f>
        <v>0</v>
      </c>
      <c r="W13" s="22"/>
      <c r="X13" s="21">
        <f t="shared" ref="X13:X26" si="10">IF((V13=100),0,W13+V13)</f>
        <v>0</v>
      </c>
      <c r="Y13" s="11"/>
      <c r="Z13" s="11"/>
      <c r="AA13" s="14">
        <f t="shared" ref="AA13:AA26" si="11">(((E13/100)*C13)/$C$28)</f>
        <v>1.6688293851965446E-2</v>
      </c>
      <c r="AB13" s="15">
        <f t="shared" ref="AB13:AB26" si="12">(((F13/100)*C13)/$C$28)</f>
        <v>1.6688293851965446E-2</v>
      </c>
      <c r="AC13" s="14">
        <f t="shared" ref="AC13:AC26" si="13">(((G13/100)*C13)/$C$28)</f>
        <v>0</v>
      </c>
      <c r="AD13" s="15">
        <f t="shared" ref="AD13:AD26" si="14">(((H13/100)*C13)/$C$28)</f>
        <v>0</v>
      </c>
      <c r="AE13" s="14">
        <f t="shared" ref="AE13:AE26" si="15">(((I13/100)*C13)/$C$28)</f>
        <v>0</v>
      </c>
      <c r="AF13" s="15">
        <f t="shared" ref="AF13:AF26" si="16">(((J13/100)*C13)/$C$28)</f>
        <v>0</v>
      </c>
      <c r="AG13" s="14">
        <f t="shared" ref="AG13:AG26" si="17">(((K13/100)*C13)/$C$28)</f>
        <v>0</v>
      </c>
      <c r="AH13" s="15">
        <f t="shared" ref="AH13:AH26" si="18">(((L13/100)*C13)/$C$28)</f>
        <v>0</v>
      </c>
      <c r="AI13" s="14">
        <f t="shared" ref="AI13:AI26" si="19">(((M13/100)*C13)/$C$28)</f>
        <v>0</v>
      </c>
      <c r="AJ13" s="15">
        <f t="shared" ref="AJ13:AJ26" si="20">(((N13/100)*C13)/$C$28)</f>
        <v>0</v>
      </c>
      <c r="AK13" s="14">
        <f t="shared" ref="AK13:AK26" si="21">(((O13/100)*C13)/$C$28)</f>
        <v>0</v>
      </c>
      <c r="AL13" s="15">
        <f t="shared" ref="AL13:AL26" si="22">(((P13/100)*C13)/$C$28)</f>
        <v>0</v>
      </c>
      <c r="AM13" s="14">
        <f t="shared" ref="AM13:AM26" si="23">(((Q13/100)*C13)/$C$28)</f>
        <v>0</v>
      </c>
      <c r="AN13" s="15">
        <f t="shared" ref="AN13:AN26" si="24">(((R13/100)*C13)/$C$28)</f>
        <v>0</v>
      </c>
      <c r="AO13" s="14">
        <f t="shared" ref="AO13:AO26" si="25">(((S13/100)*C13)/$C$28)</f>
        <v>0</v>
      </c>
      <c r="AP13" s="15">
        <f t="shared" ref="AP13:AP26" si="26">(((T13/100)*C13)/$C$28)</f>
        <v>0</v>
      </c>
      <c r="AQ13" s="14">
        <f t="shared" ref="AQ13:AQ26" si="27">(((U13/100)*C13)/$C$28)</f>
        <v>0</v>
      </c>
      <c r="AR13" s="15">
        <f t="shared" ref="AR13:AR26" si="28">(((V13/100)*C13)/$C$28)</f>
        <v>0</v>
      </c>
      <c r="AS13" s="14">
        <f t="shared" ref="AS13:AS26" si="29">(((W13/100)*C13)/$C$28)</f>
        <v>0</v>
      </c>
      <c r="AT13" s="15">
        <f t="shared" ref="AT13:AT26" si="30">(((X13/100)*C13)/$C$28)</f>
        <v>0</v>
      </c>
    </row>
    <row r="14" spans="1:46" ht="15.75" thickBot="1" x14ac:dyDescent="0.3">
      <c r="A14" s="5">
        <v>3</v>
      </c>
      <c r="B14" s="7" t="s">
        <v>46</v>
      </c>
      <c r="C14" s="34">
        <v>11843.62</v>
      </c>
      <c r="D14" s="25">
        <f t="shared" si="1"/>
        <v>0.10607115646973764</v>
      </c>
      <c r="E14" s="22"/>
      <c r="F14" s="23">
        <f t="shared" si="0"/>
        <v>0</v>
      </c>
      <c r="G14" s="22"/>
      <c r="H14" s="21">
        <f t="shared" si="2"/>
        <v>0</v>
      </c>
      <c r="I14" s="22">
        <v>50</v>
      </c>
      <c r="J14" s="21">
        <f t="shared" si="3"/>
        <v>50</v>
      </c>
      <c r="K14" s="22">
        <v>50</v>
      </c>
      <c r="L14" s="21">
        <f t="shared" si="4"/>
        <v>100</v>
      </c>
      <c r="M14" s="22"/>
      <c r="N14" s="21">
        <f t="shared" si="5"/>
        <v>0</v>
      </c>
      <c r="O14" s="22"/>
      <c r="P14" s="21">
        <f t="shared" si="6"/>
        <v>0</v>
      </c>
      <c r="Q14" s="22"/>
      <c r="R14" s="21">
        <f t="shared" si="7"/>
        <v>0</v>
      </c>
      <c r="S14" s="22"/>
      <c r="T14" s="21">
        <f t="shared" si="8"/>
        <v>0</v>
      </c>
      <c r="U14" s="22"/>
      <c r="V14" s="21">
        <f t="shared" si="9"/>
        <v>0</v>
      </c>
      <c r="W14" s="22"/>
      <c r="X14" s="21">
        <f t="shared" si="10"/>
        <v>0</v>
      </c>
      <c r="Y14" s="11"/>
      <c r="Z14" s="11"/>
      <c r="AA14" s="14">
        <f t="shared" si="11"/>
        <v>0</v>
      </c>
      <c r="AB14" s="15">
        <f t="shared" si="12"/>
        <v>0</v>
      </c>
      <c r="AC14" s="14">
        <f t="shared" si="13"/>
        <v>0</v>
      </c>
      <c r="AD14" s="15">
        <f t="shared" si="14"/>
        <v>0</v>
      </c>
      <c r="AE14" s="14">
        <f t="shared" si="15"/>
        <v>5.3035578234868819E-2</v>
      </c>
      <c r="AF14" s="15">
        <f t="shared" si="16"/>
        <v>5.3035578234868819E-2</v>
      </c>
      <c r="AG14" s="14">
        <f t="shared" si="17"/>
        <v>5.3035578234868819E-2</v>
      </c>
      <c r="AH14" s="15">
        <f t="shared" si="18"/>
        <v>0.10607115646973764</v>
      </c>
      <c r="AI14" s="14">
        <f t="shared" si="19"/>
        <v>0</v>
      </c>
      <c r="AJ14" s="15">
        <f t="shared" si="20"/>
        <v>0</v>
      </c>
      <c r="AK14" s="14">
        <f t="shared" si="21"/>
        <v>0</v>
      </c>
      <c r="AL14" s="15">
        <f t="shared" si="22"/>
        <v>0</v>
      </c>
      <c r="AM14" s="14">
        <f t="shared" si="23"/>
        <v>0</v>
      </c>
      <c r="AN14" s="15">
        <f t="shared" si="24"/>
        <v>0</v>
      </c>
      <c r="AO14" s="14">
        <f t="shared" si="25"/>
        <v>0</v>
      </c>
      <c r="AP14" s="15">
        <f t="shared" si="26"/>
        <v>0</v>
      </c>
      <c r="AQ14" s="14">
        <f t="shared" si="27"/>
        <v>0</v>
      </c>
      <c r="AR14" s="15">
        <f t="shared" si="28"/>
        <v>0</v>
      </c>
      <c r="AS14" s="14">
        <f t="shared" si="29"/>
        <v>0</v>
      </c>
      <c r="AT14" s="15">
        <f t="shared" si="30"/>
        <v>0</v>
      </c>
    </row>
    <row r="15" spans="1:46" ht="15.75" thickBot="1" x14ac:dyDescent="0.3">
      <c r="A15" s="5">
        <v>4</v>
      </c>
      <c r="B15" s="7" t="s">
        <v>47</v>
      </c>
      <c r="C15" s="34">
        <v>662.37</v>
      </c>
      <c r="D15" s="25">
        <f t="shared" si="1"/>
        <v>5.9321687044045753E-3</v>
      </c>
      <c r="E15" s="22"/>
      <c r="F15" s="23">
        <f t="shared" si="0"/>
        <v>0</v>
      </c>
      <c r="G15" s="22">
        <v>100</v>
      </c>
      <c r="H15" s="21">
        <f t="shared" si="2"/>
        <v>100</v>
      </c>
      <c r="I15" s="22"/>
      <c r="J15" s="21">
        <f t="shared" si="3"/>
        <v>0</v>
      </c>
      <c r="K15" s="22"/>
      <c r="L15" s="21">
        <f t="shared" si="4"/>
        <v>0</v>
      </c>
      <c r="M15" s="22"/>
      <c r="N15" s="21">
        <f t="shared" si="5"/>
        <v>0</v>
      </c>
      <c r="O15" s="22"/>
      <c r="P15" s="21">
        <f t="shared" si="6"/>
        <v>0</v>
      </c>
      <c r="Q15" s="22"/>
      <c r="R15" s="21">
        <f t="shared" si="7"/>
        <v>0</v>
      </c>
      <c r="S15" s="22"/>
      <c r="T15" s="21">
        <f t="shared" si="8"/>
        <v>0</v>
      </c>
      <c r="U15" s="22"/>
      <c r="V15" s="21">
        <f t="shared" si="9"/>
        <v>0</v>
      </c>
      <c r="W15" s="22"/>
      <c r="X15" s="21">
        <f t="shared" si="10"/>
        <v>0</v>
      </c>
      <c r="Y15" s="11"/>
      <c r="Z15" s="11"/>
      <c r="AA15" s="14">
        <f t="shared" si="11"/>
        <v>0</v>
      </c>
      <c r="AB15" s="15">
        <f t="shared" si="12"/>
        <v>0</v>
      </c>
      <c r="AC15" s="14">
        <f t="shared" si="13"/>
        <v>5.9321687044045753E-3</v>
      </c>
      <c r="AD15" s="15">
        <f t="shared" si="14"/>
        <v>5.9321687044045753E-3</v>
      </c>
      <c r="AE15" s="14">
        <f t="shared" si="15"/>
        <v>0</v>
      </c>
      <c r="AF15" s="15">
        <f t="shared" si="16"/>
        <v>0</v>
      </c>
      <c r="AG15" s="14">
        <f t="shared" si="17"/>
        <v>0</v>
      </c>
      <c r="AH15" s="15">
        <f t="shared" si="18"/>
        <v>0</v>
      </c>
      <c r="AI15" s="14">
        <f t="shared" si="19"/>
        <v>0</v>
      </c>
      <c r="AJ15" s="15">
        <f t="shared" si="20"/>
        <v>0</v>
      </c>
      <c r="AK15" s="14">
        <f t="shared" si="21"/>
        <v>0</v>
      </c>
      <c r="AL15" s="15">
        <f t="shared" si="22"/>
        <v>0</v>
      </c>
      <c r="AM15" s="14">
        <f t="shared" si="23"/>
        <v>0</v>
      </c>
      <c r="AN15" s="15">
        <f t="shared" si="24"/>
        <v>0</v>
      </c>
      <c r="AO15" s="14">
        <f t="shared" si="25"/>
        <v>0</v>
      </c>
      <c r="AP15" s="15">
        <f t="shared" si="26"/>
        <v>0</v>
      </c>
      <c r="AQ15" s="14">
        <f t="shared" si="27"/>
        <v>0</v>
      </c>
      <c r="AR15" s="15">
        <f t="shared" si="28"/>
        <v>0</v>
      </c>
      <c r="AS15" s="14">
        <f t="shared" si="29"/>
        <v>0</v>
      </c>
      <c r="AT15" s="15">
        <f t="shared" si="30"/>
        <v>0</v>
      </c>
    </row>
    <row r="16" spans="1:46" ht="15.75" thickBot="1" x14ac:dyDescent="0.3">
      <c r="A16" s="5">
        <v>5</v>
      </c>
      <c r="B16" s="7" t="s">
        <v>48</v>
      </c>
      <c r="C16" s="34">
        <v>6399.8</v>
      </c>
      <c r="D16" s="25">
        <f t="shared" si="1"/>
        <v>5.7316444395803558E-2</v>
      </c>
      <c r="E16" s="22"/>
      <c r="F16" s="23">
        <f t="shared" si="0"/>
        <v>0</v>
      </c>
      <c r="G16" s="22">
        <v>50</v>
      </c>
      <c r="H16" s="21">
        <f t="shared" si="2"/>
        <v>50</v>
      </c>
      <c r="I16" s="22"/>
      <c r="J16" s="21">
        <f t="shared" si="3"/>
        <v>50</v>
      </c>
      <c r="K16" s="22"/>
      <c r="L16" s="21">
        <f t="shared" si="4"/>
        <v>50</v>
      </c>
      <c r="M16" s="22">
        <v>50</v>
      </c>
      <c r="N16" s="21">
        <f t="shared" si="5"/>
        <v>100</v>
      </c>
      <c r="O16" s="22"/>
      <c r="P16" s="21">
        <f t="shared" si="6"/>
        <v>0</v>
      </c>
      <c r="Q16" s="22"/>
      <c r="R16" s="21">
        <f t="shared" si="7"/>
        <v>0</v>
      </c>
      <c r="S16" s="22"/>
      <c r="T16" s="21">
        <f t="shared" si="8"/>
        <v>0</v>
      </c>
      <c r="U16" s="22"/>
      <c r="V16" s="21">
        <f t="shared" si="9"/>
        <v>0</v>
      </c>
      <c r="W16" s="22"/>
      <c r="X16" s="21">
        <f t="shared" si="10"/>
        <v>0</v>
      </c>
      <c r="Y16" s="11"/>
      <c r="Z16" s="11"/>
      <c r="AA16" s="14">
        <f t="shared" si="11"/>
        <v>0</v>
      </c>
      <c r="AB16" s="15">
        <f t="shared" si="12"/>
        <v>0</v>
      </c>
      <c r="AC16" s="14">
        <f t="shared" si="13"/>
        <v>2.8658222197901779E-2</v>
      </c>
      <c r="AD16" s="15">
        <f t="shared" si="14"/>
        <v>2.8658222197901779E-2</v>
      </c>
      <c r="AE16" s="14">
        <f t="shared" si="15"/>
        <v>0</v>
      </c>
      <c r="AF16" s="15">
        <f t="shared" si="16"/>
        <v>2.8658222197901779E-2</v>
      </c>
      <c r="AG16" s="14">
        <f t="shared" si="17"/>
        <v>0</v>
      </c>
      <c r="AH16" s="15">
        <f t="shared" si="18"/>
        <v>2.8658222197901779E-2</v>
      </c>
      <c r="AI16" s="14">
        <f t="shared" si="19"/>
        <v>2.8658222197901779E-2</v>
      </c>
      <c r="AJ16" s="15">
        <f t="shared" si="20"/>
        <v>5.7316444395803558E-2</v>
      </c>
      <c r="AK16" s="14">
        <f t="shared" si="21"/>
        <v>0</v>
      </c>
      <c r="AL16" s="15">
        <f t="shared" si="22"/>
        <v>0</v>
      </c>
      <c r="AM16" s="14">
        <f t="shared" si="23"/>
        <v>0</v>
      </c>
      <c r="AN16" s="15">
        <f t="shared" si="24"/>
        <v>0</v>
      </c>
      <c r="AO16" s="14">
        <f t="shared" si="25"/>
        <v>0</v>
      </c>
      <c r="AP16" s="15">
        <f t="shared" si="26"/>
        <v>0</v>
      </c>
      <c r="AQ16" s="14">
        <f t="shared" si="27"/>
        <v>0</v>
      </c>
      <c r="AR16" s="15">
        <f t="shared" si="28"/>
        <v>0</v>
      </c>
      <c r="AS16" s="14">
        <f t="shared" si="29"/>
        <v>0</v>
      </c>
      <c r="AT16" s="15">
        <f t="shared" si="30"/>
        <v>0</v>
      </c>
    </row>
    <row r="17" spans="1:46" ht="15.75" thickBot="1" x14ac:dyDescent="0.3">
      <c r="A17" s="5">
        <v>6</v>
      </c>
      <c r="B17" s="7" t="s">
        <v>49</v>
      </c>
      <c r="C17" s="34">
        <v>5490.52</v>
      </c>
      <c r="D17" s="25">
        <f t="shared" si="1"/>
        <v>4.917295607425972E-2</v>
      </c>
      <c r="E17" s="22"/>
      <c r="F17" s="23">
        <f t="shared" si="0"/>
        <v>0</v>
      </c>
      <c r="G17" s="22"/>
      <c r="H17" s="21">
        <f t="shared" si="2"/>
        <v>0</v>
      </c>
      <c r="I17" s="22"/>
      <c r="J17" s="21">
        <f t="shared" si="3"/>
        <v>0</v>
      </c>
      <c r="K17" s="22">
        <v>25</v>
      </c>
      <c r="L17" s="21">
        <f t="shared" si="4"/>
        <v>25</v>
      </c>
      <c r="M17" s="22">
        <v>25</v>
      </c>
      <c r="N17" s="21">
        <f t="shared" si="5"/>
        <v>50</v>
      </c>
      <c r="O17" s="22">
        <v>50</v>
      </c>
      <c r="P17" s="21">
        <f t="shared" si="6"/>
        <v>100</v>
      </c>
      <c r="Q17" s="22"/>
      <c r="R17" s="21">
        <f t="shared" si="7"/>
        <v>0</v>
      </c>
      <c r="S17" s="22"/>
      <c r="T17" s="21">
        <f t="shared" si="8"/>
        <v>0</v>
      </c>
      <c r="U17" s="22"/>
      <c r="V17" s="21">
        <f t="shared" si="9"/>
        <v>0</v>
      </c>
      <c r="W17" s="22"/>
      <c r="X17" s="21">
        <f t="shared" si="10"/>
        <v>0</v>
      </c>
      <c r="Y17" s="11"/>
      <c r="Z17" s="11"/>
      <c r="AA17" s="14">
        <f t="shared" si="11"/>
        <v>0</v>
      </c>
      <c r="AB17" s="15">
        <f t="shared" si="12"/>
        <v>0</v>
      </c>
      <c r="AC17" s="14">
        <f t="shared" si="13"/>
        <v>0</v>
      </c>
      <c r="AD17" s="15">
        <f t="shared" si="14"/>
        <v>0</v>
      </c>
      <c r="AE17" s="14">
        <f t="shared" si="15"/>
        <v>0</v>
      </c>
      <c r="AF17" s="15">
        <f t="shared" si="16"/>
        <v>0</v>
      </c>
      <c r="AG17" s="14">
        <f t="shared" si="17"/>
        <v>1.229323901856493E-2</v>
      </c>
      <c r="AH17" s="15">
        <f t="shared" si="18"/>
        <v>1.229323901856493E-2</v>
      </c>
      <c r="AI17" s="14">
        <f t="shared" si="19"/>
        <v>1.229323901856493E-2</v>
      </c>
      <c r="AJ17" s="15">
        <f t="shared" si="20"/>
        <v>2.458647803712986E-2</v>
      </c>
      <c r="AK17" s="14">
        <f t="shared" si="21"/>
        <v>2.458647803712986E-2</v>
      </c>
      <c r="AL17" s="15">
        <f t="shared" si="22"/>
        <v>4.917295607425972E-2</v>
      </c>
      <c r="AM17" s="14">
        <f t="shared" si="23"/>
        <v>0</v>
      </c>
      <c r="AN17" s="15">
        <f t="shared" si="24"/>
        <v>0</v>
      </c>
      <c r="AO17" s="14">
        <f t="shared" si="25"/>
        <v>0</v>
      </c>
      <c r="AP17" s="15">
        <f t="shared" si="26"/>
        <v>0</v>
      </c>
      <c r="AQ17" s="14">
        <f t="shared" si="27"/>
        <v>0</v>
      </c>
      <c r="AR17" s="15">
        <f t="shared" si="28"/>
        <v>0</v>
      </c>
      <c r="AS17" s="14">
        <f t="shared" si="29"/>
        <v>0</v>
      </c>
      <c r="AT17" s="15">
        <f t="shared" si="30"/>
        <v>0</v>
      </c>
    </row>
    <row r="18" spans="1:46" ht="15.75" thickBot="1" x14ac:dyDescent="0.3">
      <c r="A18" s="5">
        <v>7</v>
      </c>
      <c r="B18" s="7" t="s">
        <v>50</v>
      </c>
      <c r="C18" s="34">
        <v>4274.8100000000004</v>
      </c>
      <c r="D18" s="25">
        <f t="shared" si="1"/>
        <v>3.8285088544583429E-2</v>
      </c>
      <c r="E18" s="22"/>
      <c r="F18" s="23">
        <f t="shared" si="0"/>
        <v>0</v>
      </c>
      <c r="G18" s="22"/>
      <c r="H18" s="21">
        <f t="shared" si="2"/>
        <v>0</v>
      </c>
      <c r="I18" s="22"/>
      <c r="J18" s="21">
        <f t="shared" si="3"/>
        <v>0</v>
      </c>
      <c r="K18" s="22"/>
      <c r="L18" s="21">
        <f t="shared" si="4"/>
        <v>0</v>
      </c>
      <c r="M18" s="22">
        <v>50</v>
      </c>
      <c r="N18" s="21">
        <f t="shared" si="5"/>
        <v>50</v>
      </c>
      <c r="O18" s="22">
        <v>50</v>
      </c>
      <c r="P18" s="21">
        <f t="shared" si="6"/>
        <v>100</v>
      </c>
      <c r="Q18" s="22"/>
      <c r="R18" s="21">
        <f t="shared" si="7"/>
        <v>0</v>
      </c>
      <c r="S18" s="22"/>
      <c r="T18" s="21">
        <f t="shared" si="8"/>
        <v>0</v>
      </c>
      <c r="U18" s="22"/>
      <c r="V18" s="21">
        <f t="shared" si="9"/>
        <v>0</v>
      </c>
      <c r="W18" s="22"/>
      <c r="X18" s="21">
        <f t="shared" si="10"/>
        <v>0</v>
      </c>
      <c r="Y18" s="11"/>
      <c r="Z18" s="11"/>
      <c r="AA18" s="14">
        <f t="shared" si="11"/>
        <v>0</v>
      </c>
      <c r="AB18" s="15">
        <f t="shared" si="12"/>
        <v>0</v>
      </c>
      <c r="AC18" s="14">
        <f t="shared" si="13"/>
        <v>0</v>
      </c>
      <c r="AD18" s="15">
        <f t="shared" si="14"/>
        <v>0</v>
      </c>
      <c r="AE18" s="14">
        <f t="shared" si="15"/>
        <v>0</v>
      </c>
      <c r="AF18" s="15">
        <f t="shared" si="16"/>
        <v>0</v>
      </c>
      <c r="AG18" s="14">
        <f t="shared" si="17"/>
        <v>0</v>
      </c>
      <c r="AH18" s="15">
        <f t="shared" si="18"/>
        <v>0</v>
      </c>
      <c r="AI18" s="14">
        <f t="shared" si="19"/>
        <v>1.9142544272291714E-2</v>
      </c>
      <c r="AJ18" s="15">
        <f t="shared" si="20"/>
        <v>1.9142544272291714E-2</v>
      </c>
      <c r="AK18" s="14">
        <f t="shared" si="21"/>
        <v>1.9142544272291714E-2</v>
      </c>
      <c r="AL18" s="15">
        <f t="shared" si="22"/>
        <v>3.8285088544583429E-2</v>
      </c>
      <c r="AM18" s="14">
        <f t="shared" si="23"/>
        <v>0</v>
      </c>
      <c r="AN18" s="15">
        <f t="shared" si="24"/>
        <v>0</v>
      </c>
      <c r="AO18" s="14">
        <f t="shared" si="25"/>
        <v>0</v>
      </c>
      <c r="AP18" s="15">
        <f t="shared" si="26"/>
        <v>0</v>
      </c>
      <c r="AQ18" s="14">
        <f t="shared" si="27"/>
        <v>0</v>
      </c>
      <c r="AR18" s="15">
        <f t="shared" si="28"/>
        <v>0</v>
      </c>
      <c r="AS18" s="14">
        <f t="shared" si="29"/>
        <v>0</v>
      </c>
      <c r="AT18" s="15">
        <f t="shared" si="30"/>
        <v>0</v>
      </c>
    </row>
    <row r="19" spans="1:46" ht="15.75" thickBot="1" x14ac:dyDescent="0.3">
      <c r="A19" s="5">
        <v>8</v>
      </c>
      <c r="B19" s="7" t="s">
        <v>51</v>
      </c>
      <c r="C19" s="34">
        <v>18910.439999999999</v>
      </c>
      <c r="D19" s="25">
        <f t="shared" si="1"/>
        <v>0.16936141485049208</v>
      </c>
      <c r="E19" s="22"/>
      <c r="F19" s="23">
        <f t="shared" si="0"/>
        <v>0</v>
      </c>
      <c r="G19" s="22"/>
      <c r="H19" s="21">
        <f t="shared" si="2"/>
        <v>0</v>
      </c>
      <c r="I19" s="22">
        <v>50</v>
      </c>
      <c r="J19" s="21">
        <f t="shared" si="3"/>
        <v>50</v>
      </c>
      <c r="K19" s="22"/>
      <c r="L19" s="21">
        <f t="shared" si="4"/>
        <v>50</v>
      </c>
      <c r="M19" s="22"/>
      <c r="N19" s="21">
        <f t="shared" si="5"/>
        <v>50</v>
      </c>
      <c r="O19" s="22">
        <v>50</v>
      </c>
      <c r="P19" s="21">
        <f t="shared" si="6"/>
        <v>100</v>
      </c>
      <c r="Q19" s="22"/>
      <c r="R19" s="21">
        <f t="shared" si="7"/>
        <v>0</v>
      </c>
      <c r="S19" s="22"/>
      <c r="T19" s="21">
        <f t="shared" si="8"/>
        <v>0</v>
      </c>
      <c r="U19" s="22"/>
      <c r="V19" s="21">
        <f t="shared" si="9"/>
        <v>0</v>
      </c>
      <c r="W19" s="22"/>
      <c r="X19" s="21">
        <f t="shared" si="10"/>
        <v>0</v>
      </c>
      <c r="Y19" s="11"/>
      <c r="Z19" s="11"/>
      <c r="AA19" s="14">
        <f t="shared" si="11"/>
        <v>0</v>
      </c>
      <c r="AB19" s="15">
        <f t="shared" si="12"/>
        <v>0</v>
      </c>
      <c r="AC19" s="14">
        <f t="shared" si="13"/>
        <v>0</v>
      </c>
      <c r="AD19" s="15">
        <f t="shared" si="14"/>
        <v>0</v>
      </c>
      <c r="AE19" s="14">
        <f t="shared" si="15"/>
        <v>8.4680707425246041E-2</v>
      </c>
      <c r="AF19" s="15">
        <f t="shared" si="16"/>
        <v>8.4680707425246041E-2</v>
      </c>
      <c r="AG19" s="14">
        <f t="shared" si="17"/>
        <v>0</v>
      </c>
      <c r="AH19" s="15">
        <f t="shared" si="18"/>
        <v>8.4680707425246041E-2</v>
      </c>
      <c r="AI19" s="14">
        <f t="shared" si="19"/>
        <v>0</v>
      </c>
      <c r="AJ19" s="15">
        <f t="shared" si="20"/>
        <v>8.4680707425246041E-2</v>
      </c>
      <c r="AK19" s="14">
        <f t="shared" si="21"/>
        <v>8.4680707425246041E-2</v>
      </c>
      <c r="AL19" s="15">
        <f t="shared" si="22"/>
        <v>0.16936141485049208</v>
      </c>
      <c r="AM19" s="14">
        <f t="shared" si="23"/>
        <v>0</v>
      </c>
      <c r="AN19" s="15">
        <f t="shared" si="24"/>
        <v>0</v>
      </c>
      <c r="AO19" s="14">
        <f t="shared" si="25"/>
        <v>0</v>
      </c>
      <c r="AP19" s="15">
        <f t="shared" si="26"/>
        <v>0</v>
      </c>
      <c r="AQ19" s="14">
        <f t="shared" si="27"/>
        <v>0</v>
      </c>
      <c r="AR19" s="15">
        <f t="shared" si="28"/>
        <v>0</v>
      </c>
      <c r="AS19" s="14">
        <f t="shared" si="29"/>
        <v>0</v>
      </c>
      <c r="AT19" s="15">
        <f t="shared" si="30"/>
        <v>0</v>
      </c>
    </row>
    <row r="20" spans="1:46" ht="15.75" thickBot="1" x14ac:dyDescent="0.3">
      <c r="A20" s="5">
        <v>9</v>
      </c>
      <c r="B20" s="7" t="s">
        <v>52</v>
      </c>
      <c r="C20" s="34">
        <v>13461.58</v>
      </c>
      <c r="D20" s="25">
        <f t="shared" si="1"/>
        <v>0.12056156466603038</v>
      </c>
      <c r="E20" s="22"/>
      <c r="F20" s="23">
        <f t="shared" si="0"/>
        <v>0</v>
      </c>
      <c r="G20" s="22"/>
      <c r="H20" s="21">
        <f t="shared" si="2"/>
        <v>0</v>
      </c>
      <c r="I20" s="22"/>
      <c r="J20" s="21">
        <f t="shared" si="3"/>
        <v>0</v>
      </c>
      <c r="K20" s="22"/>
      <c r="L20" s="21">
        <f t="shared" si="4"/>
        <v>0</v>
      </c>
      <c r="M20" s="22">
        <v>50</v>
      </c>
      <c r="N20" s="21">
        <f t="shared" si="5"/>
        <v>50</v>
      </c>
      <c r="O20" s="22">
        <v>50</v>
      </c>
      <c r="P20" s="21">
        <f t="shared" si="6"/>
        <v>100</v>
      </c>
      <c r="Q20" s="22"/>
      <c r="R20" s="21">
        <f t="shared" si="7"/>
        <v>0</v>
      </c>
      <c r="S20" s="22"/>
      <c r="T20" s="21">
        <f t="shared" si="8"/>
        <v>0</v>
      </c>
      <c r="U20" s="22"/>
      <c r="V20" s="21">
        <f t="shared" si="9"/>
        <v>0</v>
      </c>
      <c r="W20" s="22"/>
      <c r="X20" s="21">
        <f t="shared" si="10"/>
        <v>0</v>
      </c>
      <c r="Y20" s="11"/>
      <c r="Z20" s="11"/>
      <c r="AA20" s="14">
        <f t="shared" si="11"/>
        <v>0</v>
      </c>
      <c r="AB20" s="15">
        <f t="shared" si="12"/>
        <v>0</v>
      </c>
      <c r="AC20" s="14">
        <f t="shared" si="13"/>
        <v>0</v>
      </c>
      <c r="AD20" s="15">
        <f t="shared" si="14"/>
        <v>0</v>
      </c>
      <c r="AE20" s="14">
        <f t="shared" si="15"/>
        <v>0</v>
      </c>
      <c r="AF20" s="15">
        <f t="shared" si="16"/>
        <v>0</v>
      </c>
      <c r="AG20" s="14">
        <f t="shared" si="17"/>
        <v>0</v>
      </c>
      <c r="AH20" s="15">
        <f t="shared" si="18"/>
        <v>0</v>
      </c>
      <c r="AI20" s="14">
        <f t="shared" si="19"/>
        <v>6.028078233301519E-2</v>
      </c>
      <c r="AJ20" s="15">
        <f t="shared" si="20"/>
        <v>6.028078233301519E-2</v>
      </c>
      <c r="AK20" s="14">
        <f t="shared" si="21"/>
        <v>6.028078233301519E-2</v>
      </c>
      <c r="AL20" s="15">
        <f t="shared" si="22"/>
        <v>0.12056156466603038</v>
      </c>
      <c r="AM20" s="14">
        <f t="shared" si="23"/>
        <v>0</v>
      </c>
      <c r="AN20" s="15">
        <f t="shared" si="24"/>
        <v>0</v>
      </c>
      <c r="AO20" s="14">
        <f t="shared" si="25"/>
        <v>0</v>
      </c>
      <c r="AP20" s="15">
        <f t="shared" si="26"/>
        <v>0</v>
      </c>
      <c r="AQ20" s="14">
        <f t="shared" si="27"/>
        <v>0</v>
      </c>
      <c r="AR20" s="15">
        <f t="shared" si="28"/>
        <v>0</v>
      </c>
      <c r="AS20" s="14">
        <f t="shared" si="29"/>
        <v>0</v>
      </c>
      <c r="AT20" s="15">
        <f t="shared" si="30"/>
        <v>0</v>
      </c>
    </row>
    <row r="21" spans="1:46" ht="15.75" thickBot="1" x14ac:dyDescent="0.3">
      <c r="A21" s="5">
        <v>10</v>
      </c>
      <c r="B21" s="7" t="s">
        <v>53</v>
      </c>
      <c r="C21" s="34">
        <v>2109.4299999999998</v>
      </c>
      <c r="D21" s="25">
        <f t="shared" si="1"/>
        <v>1.8892000890940324E-2</v>
      </c>
      <c r="E21" s="22"/>
      <c r="F21" s="23">
        <f t="shared" si="0"/>
        <v>0</v>
      </c>
      <c r="G21" s="22"/>
      <c r="H21" s="21">
        <f t="shared" si="2"/>
        <v>0</v>
      </c>
      <c r="I21" s="22"/>
      <c r="J21" s="21">
        <f t="shared" si="3"/>
        <v>0</v>
      </c>
      <c r="K21" s="22"/>
      <c r="L21" s="21">
        <f t="shared" si="4"/>
        <v>0</v>
      </c>
      <c r="M21" s="22"/>
      <c r="N21" s="21">
        <f t="shared" si="5"/>
        <v>0</v>
      </c>
      <c r="O21" s="22">
        <v>100</v>
      </c>
      <c r="P21" s="21">
        <f t="shared" si="6"/>
        <v>100</v>
      </c>
      <c r="Q21" s="22"/>
      <c r="R21" s="21">
        <f t="shared" si="7"/>
        <v>0</v>
      </c>
      <c r="S21" s="22"/>
      <c r="T21" s="21">
        <f t="shared" si="8"/>
        <v>0</v>
      </c>
      <c r="U21" s="22"/>
      <c r="V21" s="21">
        <f t="shared" si="9"/>
        <v>0</v>
      </c>
      <c r="W21" s="22"/>
      <c r="X21" s="21">
        <f t="shared" si="10"/>
        <v>0</v>
      </c>
      <c r="Y21" s="11"/>
      <c r="Z21" s="11"/>
      <c r="AA21" s="14">
        <f t="shared" si="11"/>
        <v>0</v>
      </c>
      <c r="AB21" s="15">
        <f t="shared" si="12"/>
        <v>0</v>
      </c>
      <c r="AC21" s="14">
        <f t="shared" si="13"/>
        <v>0</v>
      </c>
      <c r="AD21" s="15">
        <f t="shared" si="14"/>
        <v>0</v>
      </c>
      <c r="AE21" s="14">
        <f t="shared" si="15"/>
        <v>0</v>
      </c>
      <c r="AF21" s="15">
        <f t="shared" si="16"/>
        <v>0</v>
      </c>
      <c r="AG21" s="14">
        <f t="shared" si="17"/>
        <v>0</v>
      </c>
      <c r="AH21" s="15">
        <f t="shared" si="18"/>
        <v>0</v>
      </c>
      <c r="AI21" s="14">
        <f t="shared" si="19"/>
        <v>0</v>
      </c>
      <c r="AJ21" s="15">
        <f t="shared" si="20"/>
        <v>0</v>
      </c>
      <c r="AK21" s="14">
        <f t="shared" si="21"/>
        <v>1.8892000890940324E-2</v>
      </c>
      <c r="AL21" s="15">
        <f t="shared" si="22"/>
        <v>1.8892000890940324E-2</v>
      </c>
      <c r="AM21" s="14">
        <f t="shared" si="23"/>
        <v>0</v>
      </c>
      <c r="AN21" s="15">
        <f t="shared" si="24"/>
        <v>0</v>
      </c>
      <c r="AO21" s="14">
        <f t="shared" si="25"/>
        <v>0</v>
      </c>
      <c r="AP21" s="15">
        <f t="shared" si="26"/>
        <v>0</v>
      </c>
      <c r="AQ21" s="14">
        <f t="shared" si="27"/>
        <v>0</v>
      </c>
      <c r="AR21" s="15">
        <f t="shared" si="28"/>
        <v>0</v>
      </c>
      <c r="AS21" s="14">
        <f t="shared" si="29"/>
        <v>0</v>
      </c>
      <c r="AT21" s="15">
        <f t="shared" si="30"/>
        <v>0</v>
      </c>
    </row>
    <row r="22" spans="1:46" ht="15.75" thickBot="1" x14ac:dyDescent="0.3">
      <c r="A22" s="5">
        <v>11</v>
      </c>
      <c r="B22" s="7" t="s">
        <v>54</v>
      </c>
      <c r="C22" s="34">
        <v>18152.46</v>
      </c>
      <c r="D22" s="25">
        <f t="shared" si="1"/>
        <v>0.16257296544220884</v>
      </c>
      <c r="E22" s="22"/>
      <c r="F22" s="23">
        <f t="shared" si="0"/>
        <v>0</v>
      </c>
      <c r="G22" s="22"/>
      <c r="H22" s="21">
        <f t="shared" si="2"/>
        <v>0</v>
      </c>
      <c r="I22" s="22"/>
      <c r="J22" s="21">
        <f t="shared" si="3"/>
        <v>0</v>
      </c>
      <c r="K22" s="22">
        <v>50</v>
      </c>
      <c r="L22" s="21">
        <f t="shared" si="4"/>
        <v>50</v>
      </c>
      <c r="M22" s="22"/>
      <c r="N22" s="21">
        <f t="shared" si="5"/>
        <v>50</v>
      </c>
      <c r="O22" s="22">
        <v>50</v>
      </c>
      <c r="P22" s="21">
        <f t="shared" si="6"/>
        <v>100</v>
      </c>
      <c r="Q22" s="22"/>
      <c r="R22" s="21">
        <f t="shared" si="7"/>
        <v>0</v>
      </c>
      <c r="S22" s="22"/>
      <c r="T22" s="21">
        <f t="shared" si="8"/>
        <v>0</v>
      </c>
      <c r="U22" s="22"/>
      <c r="V22" s="21">
        <f t="shared" si="9"/>
        <v>0</v>
      </c>
      <c r="W22" s="22"/>
      <c r="X22" s="21">
        <f t="shared" si="10"/>
        <v>0</v>
      </c>
      <c r="Y22" s="11"/>
      <c r="Z22" s="11"/>
      <c r="AA22" s="14">
        <f t="shared" si="11"/>
        <v>0</v>
      </c>
      <c r="AB22" s="15">
        <f t="shared" si="12"/>
        <v>0</v>
      </c>
      <c r="AC22" s="14">
        <f t="shared" si="13"/>
        <v>0</v>
      </c>
      <c r="AD22" s="15">
        <f t="shared" si="14"/>
        <v>0</v>
      </c>
      <c r="AE22" s="14">
        <f t="shared" si="15"/>
        <v>0</v>
      </c>
      <c r="AF22" s="15">
        <f t="shared" si="16"/>
        <v>0</v>
      </c>
      <c r="AG22" s="14">
        <f t="shared" si="17"/>
        <v>8.1286482721104419E-2</v>
      </c>
      <c r="AH22" s="15">
        <f t="shared" si="18"/>
        <v>8.1286482721104419E-2</v>
      </c>
      <c r="AI22" s="14">
        <f t="shared" si="19"/>
        <v>0</v>
      </c>
      <c r="AJ22" s="15">
        <f t="shared" si="20"/>
        <v>8.1286482721104419E-2</v>
      </c>
      <c r="AK22" s="14">
        <f t="shared" si="21"/>
        <v>8.1286482721104419E-2</v>
      </c>
      <c r="AL22" s="15">
        <f t="shared" si="22"/>
        <v>0.16257296544220884</v>
      </c>
      <c r="AM22" s="14">
        <f t="shared" si="23"/>
        <v>0</v>
      </c>
      <c r="AN22" s="15">
        <f t="shared" si="24"/>
        <v>0</v>
      </c>
      <c r="AO22" s="14">
        <f t="shared" si="25"/>
        <v>0</v>
      </c>
      <c r="AP22" s="15">
        <f t="shared" si="26"/>
        <v>0</v>
      </c>
      <c r="AQ22" s="14">
        <f t="shared" si="27"/>
        <v>0</v>
      </c>
      <c r="AR22" s="15">
        <f t="shared" si="28"/>
        <v>0</v>
      </c>
      <c r="AS22" s="14">
        <f t="shared" si="29"/>
        <v>0</v>
      </c>
      <c r="AT22" s="15">
        <f t="shared" si="30"/>
        <v>0</v>
      </c>
    </row>
    <row r="23" spans="1:46" ht="15.75" thickBot="1" x14ac:dyDescent="0.3">
      <c r="A23" s="5">
        <v>12</v>
      </c>
      <c r="B23" s="7" t="s">
        <v>55</v>
      </c>
      <c r="C23" s="34">
        <v>4673.5</v>
      </c>
      <c r="D23" s="25">
        <f t="shared" si="1"/>
        <v>4.1855745942652567E-2</v>
      </c>
      <c r="E23" s="22"/>
      <c r="F23" s="23">
        <f t="shared" si="0"/>
        <v>0</v>
      </c>
      <c r="G23" s="22"/>
      <c r="H23" s="21">
        <f t="shared" si="2"/>
        <v>0</v>
      </c>
      <c r="I23" s="22"/>
      <c r="J23" s="21">
        <f t="shared" si="3"/>
        <v>0</v>
      </c>
      <c r="K23" s="22"/>
      <c r="L23" s="21">
        <f t="shared" si="4"/>
        <v>0</v>
      </c>
      <c r="M23" s="22"/>
      <c r="N23" s="21">
        <f t="shared" si="5"/>
        <v>0</v>
      </c>
      <c r="O23" s="22">
        <v>100</v>
      </c>
      <c r="P23" s="21">
        <f t="shared" si="6"/>
        <v>100</v>
      </c>
      <c r="Q23" s="22"/>
      <c r="R23" s="21">
        <f t="shared" si="7"/>
        <v>0</v>
      </c>
      <c r="S23" s="22"/>
      <c r="T23" s="21">
        <f t="shared" si="8"/>
        <v>0</v>
      </c>
      <c r="U23" s="22"/>
      <c r="V23" s="21">
        <f t="shared" si="9"/>
        <v>0</v>
      </c>
      <c r="W23" s="22"/>
      <c r="X23" s="21">
        <f t="shared" si="10"/>
        <v>0</v>
      </c>
      <c r="Y23" s="11"/>
      <c r="Z23" s="11"/>
      <c r="AA23" s="14">
        <f t="shared" si="11"/>
        <v>0</v>
      </c>
      <c r="AB23" s="15">
        <f t="shared" si="12"/>
        <v>0</v>
      </c>
      <c r="AC23" s="14">
        <f t="shared" si="13"/>
        <v>0</v>
      </c>
      <c r="AD23" s="15">
        <f t="shared" si="14"/>
        <v>0</v>
      </c>
      <c r="AE23" s="14">
        <f t="shared" si="15"/>
        <v>0</v>
      </c>
      <c r="AF23" s="15">
        <f t="shared" si="16"/>
        <v>0</v>
      </c>
      <c r="AG23" s="14">
        <f t="shared" si="17"/>
        <v>0</v>
      </c>
      <c r="AH23" s="15">
        <f t="shared" si="18"/>
        <v>0</v>
      </c>
      <c r="AI23" s="14">
        <f t="shared" si="19"/>
        <v>0</v>
      </c>
      <c r="AJ23" s="15">
        <f t="shared" si="20"/>
        <v>0</v>
      </c>
      <c r="AK23" s="14">
        <f t="shared" si="21"/>
        <v>4.1855745942652567E-2</v>
      </c>
      <c r="AL23" s="15">
        <f t="shared" si="22"/>
        <v>4.1855745942652567E-2</v>
      </c>
      <c r="AM23" s="14">
        <f t="shared" si="23"/>
        <v>0</v>
      </c>
      <c r="AN23" s="15">
        <f t="shared" si="24"/>
        <v>0</v>
      </c>
      <c r="AO23" s="14">
        <f t="shared" si="25"/>
        <v>0</v>
      </c>
      <c r="AP23" s="15">
        <f t="shared" si="26"/>
        <v>0</v>
      </c>
      <c r="AQ23" s="14">
        <f t="shared" si="27"/>
        <v>0</v>
      </c>
      <c r="AR23" s="15">
        <f t="shared" si="28"/>
        <v>0</v>
      </c>
      <c r="AS23" s="14">
        <f t="shared" si="29"/>
        <v>0</v>
      </c>
      <c r="AT23" s="15">
        <f t="shared" si="30"/>
        <v>0</v>
      </c>
    </row>
    <row r="24" spans="1:46" ht="15.75" thickBot="1" x14ac:dyDescent="0.3">
      <c r="A24" s="5">
        <v>13</v>
      </c>
      <c r="B24" s="7" t="s">
        <v>56</v>
      </c>
      <c r="C24" s="34">
        <v>18925.14</v>
      </c>
      <c r="D24" s="25">
        <f t="shared" si="1"/>
        <v>0.1694930676728644</v>
      </c>
      <c r="E24" s="22">
        <v>25</v>
      </c>
      <c r="F24" s="23">
        <f t="shared" si="0"/>
        <v>25</v>
      </c>
      <c r="G24" s="22">
        <v>75</v>
      </c>
      <c r="H24" s="21">
        <f t="shared" si="2"/>
        <v>100</v>
      </c>
      <c r="I24" s="22"/>
      <c r="J24" s="21">
        <f t="shared" si="3"/>
        <v>0</v>
      </c>
      <c r="K24" s="22"/>
      <c r="L24" s="21">
        <f t="shared" si="4"/>
        <v>0</v>
      </c>
      <c r="M24" s="22"/>
      <c r="N24" s="21">
        <f t="shared" si="5"/>
        <v>0</v>
      </c>
      <c r="O24" s="22"/>
      <c r="P24" s="21">
        <f t="shared" si="6"/>
        <v>0</v>
      </c>
      <c r="Q24" s="22"/>
      <c r="R24" s="21">
        <f t="shared" si="7"/>
        <v>0</v>
      </c>
      <c r="S24" s="22"/>
      <c r="T24" s="21">
        <f t="shared" si="8"/>
        <v>0</v>
      </c>
      <c r="U24" s="22"/>
      <c r="V24" s="21">
        <f t="shared" si="9"/>
        <v>0</v>
      </c>
      <c r="W24" s="22"/>
      <c r="X24" s="21">
        <f t="shared" si="10"/>
        <v>0</v>
      </c>
      <c r="Y24" s="11"/>
      <c r="Z24" s="11"/>
      <c r="AA24" s="14">
        <f t="shared" si="11"/>
        <v>4.23732669182161E-2</v>
      </c>
      <c r="AB24" s="15">
        <f t="shared" si="12"/>
        <v>4.23732669182161E-2</v>
      </c>
      <c r="AC24" s="14">
        <f t="shared" si="13"/>
        <v>0.12711980075464829</v>
      </c>
      <c r="AD24" s="15">
        <f t="shared" si="14"/>
        <v>0.1694930676728644</v>
      </c>
      <c r="AE24" s="14">
        <f t="shared" si="15"/>
        <v>0</v>
      </c>
      <c r="AF24" s="15">
        <f t="shared" si="16"/>
        <v>0</v>
      </c>
      <c r="AG24" s="14">
        <f t="shared" si="17"/>
        <v>0</v>
      </c>
      <c r="AH24" s="15">
        <f t="shared" si="18"/>
        <v>0</v>
      </c>
      <c r="AI24" s="14">
        <f t="shared" si="19"/>
        <v>0</v>
      </c>
      <c r="AJ24" s="15">
        <f t="shared" si="20"/>
        <v>0</v>
      </c>
      <c r="AK24" s="14">
        <f t="shared" si="21"/>
        <v>0</v>
      </c>
      <c r="AL24" s="15">
        <f t="shared" si="22"/>
        <v>0</v>
      </c>
      <c r="AM24" s="14">
        <f t="shared" si="23"/>
        <v>0</v>
      </c>
      <c r="AN24" s="15">
        <f t="shared" si="24"/>
        <v>0</v>
      </c>
      <c r="AO24" s="14">
        <f t="shared" si="25"/>
        <v>0</v>
      </c>
      <c r="AP24" s="15">
        <f t="shared" si="26"/>
        <v>0</v>
      </c>
      <c r="AQ24" s="14">
        <f t="shared" si="27"/>
        <v>0</v>
      </c>
      <c r="AR24" s="15">
        <f t="shared" si="28"/>
        <v>0</v>
      </c>
      <c r="AS24" s="14">
        <f t="shared" si="29"/>
        <v>0</v>
      </c>
      <c r="AT24" s="15">
        <f t="shared" si="30"/>
        <v>0</v>
      </c>
    </row>
    <row r="25" spans="1:46" ht="15.75" thickBot="1" x14ac:dyDescent="0.3">
      <c r="A25" s="5">
        <v>14</v>
      </c>
      <c r="B25" s="7" t="s">
        <v>57</v>
      </c>
      <c r="C25" s="34">
        <v>1992.54</v>
      </c>
      <c r="D25" s="25">
        <f t="shared" si="1"/>
        <v>1.784513705372268E-2</v>
      </c>
      <c r="E25" s="22"/>
      <c r="F25" s="23">
        <f t="shared" si="0"/>
        <v>0</v>
      </c>
      <c r="G25" s="22"/>
      <c r="H25" s="21">
        <f t="shared" si="2"/>
        <v>0</v>
      </c>
      <c r="I25" s="22"/>
      <c r="J25" s="21">
        <f t="shared" si="3"/>
        <v>0</v>
      </c>
      <c r="K25" s="22"/>
      <c r="L25" s="21">
        <f t="shared" si="4"/>
        <v>0</v>
      </c>
      <c r="M25" s="22">
        <v>50</v>
      </c>
      <c r="N25" s="21">
        <f t="shared" si="5"/>
        <v>50</v>
      </c>
      <c r="O25" s="22">
        <v>50</v>
      </c>
      <c r="P25" s="21">
        <f t="shared" si="6"/>
        <v>100</v>
      </c>
      <c r="Q25" s="22"/>
      <c r="R25" s="21">
        <f t="shared" si="7"/>
        <v>0</v>
      </c>
      <c r="S25" s="22"/>
      <c r="T25" s="21">
        <f t="shared" si="8"/>
        <v>0</v>
      </c>
      <c r="U25" s="22"/>
      <c r="V25" s="21">
        <f t="shared" si="9"/>
        <v>0</v>
      </c>
      <c r="W25" s="22"/>
      <c r="X25" s="21">
        <f t="shared" si="10"/>
        <v>0</v>
      </c>
      <c r="Y25" s="11"/>
      <c r="Z25" s="11"/>
      <c r="AA25" s="14">
        <f t="shared" si="11"/>
        <v>0</v>
      </c>
      <c r="AB25" s="15">
        <f t="shared" si="12"/>
        <v>0</v>
      </c>
      <c r="AC25" s="14">
        <f t="shared" si="13"/>
        <v>0</v>
      </c>
      <c r="AD25" s="15">
        <f t="shared" si="14"/>
        <v>0</v>
      </c>
      <c r="AE25" s="14">
        <f t="shared" si="15"/>
        <v>0</v>
      </c>
      <c r="AF25" s="15">
        <f t="shared" si="16"/>
        <v>0</v>
      </c>
      <c r="AG25" s="14">
        <f t="shared" si="17"/>
        <v>0</v>
      </c>
      <c r="AH25" s="15">
        <f t="shared" si="18"/>
        <v>0</v>
      </c>
      <c r="AI25" s="14">
        <f t="shared" si="19"/>
        <v>8.9225685268613398E-3</v>
      </c>
      <c r="AJ25" s="15">
        <f t="shared" si="20"/>
        <v>8.9225685268613398E-3</v>
      </c>
      <c r="AK25" s="14">
        <f t="shared" si="21"/>
        <v>8.9225685268613398E-3</v>
      </c>
      <c r="AL25" s="15">
        <f t="shared" si="22"/>
        <v>1.784513705372268E-2</v>
      </c>
      <c r="AM25" s="14">
        <f t="shared" si="23"/>
        <v>0</v>
      </c>
      <c r="AN25" s="15">
        <f t="shared" si="24"/>
        <v>0</v>
      </c>
      <c r="AO25" s="14">
        <f t="shared" si="25"/>
        <v>0</v>
      </c>
      <c r="AP25" s="15">
        <f t="shared" si="26"/>
        <v>0</v>
      </c>
      <c r="AQ25" s="14">
        <f t="shared" si="27"/>
        <v>0</v>
      </c>
      <c r="AR25" s="15">
        <f t="shared" si="28"/>
        <v>0</v>
      </c>
      <c r="AS25" s="14">
        <f t="shared" si="29"/>
        <v>0</v>
      </c>
      <c r="AT25" s="15">
        <f t="shared" si="30"/>
        <v>0</v>
      </c>
    </row>
    <row r="26" spans="1:46" x14ac:dyDescent="0.25">
      <c r="A26" s="5">
        <v>15</v>
      </c>
      <c r="B26" s="7" t="s">
        <v>58</v>
      </c>
      <c r="C26" s="34">
        <v>72.16</v>
      </c>
      <c r="D26" s="25">
        <f t="shared" si="1"/>
        <v>6.4626310628475639E-4</v>
      </c>
      <c r="E26" s="22"/>
      <c r="F26" s="23">
        <f t="shared" si="0"/>
        <v>0</v>
      </c>
      <c r="G26" s="22"/>
      <c r="H26" s="21">
        <f t="shared" si="2"/>
        <v>0</v>
      </c>
      <c r="I26" s="22">
        <v>0</v>
      </c>
      <c r="J26" s="21">
        <f t="shared" si="3"/>
        <v>0</v>
      </c>
      <c r="K26" s="22">
        <v>0</v>
      </c>
      <c r="L26" s="21">
        <f t="shared" si="4"/>
        <v>0</v>
      </c>
      <c r="M26" s="22">
        <v>0</v>
      </c>
      <c r="N26" s="21">
        <f t="shared" si="5"/>
        <v>0</v>
      </c>
      <c r="O26" s="22">
        <v>100</v>
      </c>
      <c r="P26" s="21">
        <f t="shared" si="6"/>
        <v>100</v>
      </c>
      <c r="Q26" s="22"/>
      <c r="R26" s="21">
        <f t="shared" si="7"/>
        <v>0</v>
      </c>
      <c r="S26" s="22"/>
      <c r="T26" s="21">
        <f t="shared" si="8"/>
        <v>0</v>
      </c>
      <c r="U26" s="22"/>
      <c r="V26" s="21">
        <f t="shared" si="9"/>
        <v>0</v>
      </c>
      <c r="W26" s="22"/>
      <c r="X26" s="21">
        <f t="shared" si="10"/>
        <v>0</v>
      </c>
      <c r="Y26" s="11"/>
      <c r="Z26" s="11"/>
      <c r="AA26" s="14">
        <f t="shared" si="11"/>
        <v>0</v>
      </c>
      <c r="AB26" s="15">
        <f t="shared" si="12"/>
        <v>0</v>
      </c>
      <c r="AC26" s="14">
        <f t="shared" si="13"/>
        <v>0</v>
      </c>
      <c r="AD26" s="15">
        <f t="shared" si="14"/>
        <v>0</v>
      </c>
      <c r="AE26" s="14">
        <f t="shared" si="15"/>
        <v>0</v>
      </c>
      <c r="AF26" s="15">
        <f t="shared" si="16"/>
        <v>0</v>
      </c>
      <c r="AG26" s="14">
        <f t="shared" si="17"/>
        <v>0</v>
      </c>
      <c r="AH26" s="15">
        <f t="shared" si="18"/>
        <v>0</v>
      </c>
      <c r="AI26" s="14">
        <f t="shared" si="19"/>
        <v>0</v>
      </c>
      <c r="AJ26" s="15">
        <f t="shared" si="20"/>
        <v>0</v>
      </c>
      <c r="AK26" s="14">
        <f t="shared" si="21"/>
        <v>6.4626310628475639E-4</v>
      </c>
      <c r="AL26" s="15">
        <f t="shared" si="22"/>
        <v>6.4626310628475639E-4</v>
      </c>
      <c r="AM26" s="14">
        <f t="shared" si="23"/>
        <v>0</v>
      </c>
      <c r="AN26" s="15">
        <f t="shared" si="24"/>
        <v>0</v>
      </c>
      <c r="AO26" s="14">
        <f t="shared" si="25"/>
        <v>0</v>
      </c>
      <c r="AP26" s="15">
        <f t="shared" si="26"/>
        <v>0</v>
      </c>
      <c r="AQ26" s="14">
        <f t="shared" si="27"/>
        <v>0</v>
      </c>
      <c r="AR26" s="15">
        <f t="shared" si="28"/>
        <v>0</v>
      </c>
      <c r="AS26" s="14">
        <f t="shared" si="29"/>
        <v>0</v>
      </c>
      <c r="AT26" s="15">
        <f t="shared" si="30"/>
        <v>0</v>
      </c>
    </row>
    <row r="27" spans="1:46" ht="6.75" customHeight="1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AA27" s="16"/>
      <c r="AB27" s="17"/>
      <c r="AC27" s="16"/>
      <c r="AD27" s="17"/>
    </row>
    <row r="28" spans="1:46" ht="15.75" thickBot="1" x14ac:dyDescent="0.3">
      <c r="A28" s="80" t="s">
        <v>33</v>
      </c>
      <c r="B28" s="81"/>
      <c r="C28" s="39">
        <f>SUM(C12:C26)</f>
        <v>111657.31</v>
      </c>
      <c r="D28" s="40">
        <f>SUM(D12:D26)</f>
        <v>1</v>
      </c>
      <c r="E28" s="64">
        <f>AA29</f>
        <v>8.4367293104231162</v>
      </c>
      <c r="F28" s="64"/>
      <c r="G28" s="64">
        <f>AC29</f>
        <v>16.171019165695466</v>
      </c>
      <c r="H28" s="65"/>
      <c r="I28" s="70">
        <f t="shared" ref="G28:W28" si="31">AE29</f>
        <v>13.771628566011485</v>
      </c>
      <c r="J28" s="64"/>
      <c r="K28" s="64">
        <f t="shared" si="31"/>
        <v>14.661529997453815</v>
      </c>
      <c r="L28" s="64"/>
      <c r="M28" s="64">
        <f t="shared" si="31"/>
        <v>12.929735634863496</v>
      </c>
      <c r="N28" s="64"/>
      <c r="O28" s="64">
        <f t="shared" si="31"/>
        <v>34.029357325552624</v>
      </c>
      <c r="P28" s="64"/>
      <c r="Q28" s="64">
        <f t="shared" si="31"/>
        <v>0</v>
      </c>
      <c r="R28" s="64"/>
      <c r="S28" s="64">
        <f t="shared" si="31"/>
        <v>0</v>
      </c>
      <c r="T28" s="65"/>
      <c r="U28" s="67">
        <f t="shared" si="31"/>
        <v>0</v>
      </c>
      <c r="V28" s="58"/>
      <c r="W28" s="58">
        <f t="shared" si="31"/>
        <v>0</v>
      </c>
      <c r="X28" s="58"/>
      <c r="AA28" s="23">
        <f t="shared" ref="AA28:AT28" si="32">SUM(AA12:AA26)</f>
        <v>8.4367293104231161E-2</v>
      </c>
      <c r="AB28" s="23">
        <f t="shared" si="32"/>
        <v>8.4367293104231161E-2</v>
      </c>
      <c r="AC28" s="23">
        <f t="shared" si="32"/>
        <v>0.16171019165695466</v>
      </c>
      <c r="AD28" s="23">
        <f t="shared" si="32"/>
        <v>0.20408345857517074</v>
      </c>
      <c r="AE28" s="23">
        <f t="shared" si="32"/>
        <v>0.13771628566011485</v>
      </c>
      <c r="AF28" s="23">
        <f t="shared" si="32"/>
        <v>0.16637450785801663</v>
      </c>
      <c r="AG28" s="23">
        <f t="shared" si="32"/>
        <v>0.14661529997453815</v>
      </c>
      <c r="AH28" s="23">
        <f t="shared" si="32"/>
        <v>0.31298980783255481</v>
      </c>
      <c r="AI28" s="23">
        <f t="shared" si="32"/>
        <v>0.12929735634863496</v>
      </c>
      <c r="AJ28" s="23">
        <f t="shared" si="32"/>
        <v>0.3362160077114521</v>
      </c>
      <c r="AK28" s="23">
        <f t="shared" si="32"/>
        <v>0.34029357325552623</v>
      </c>
      <c r="AL28" s="23">
        <f t="shared" si="32"/>
        <v>0.61919313657117481</v>
      </c>
      <c r="AM28" s="23">
        <f t="shared" si="32"/>
        <v>0</v>
      </c>
      <c r="AN28" s="23">
        <f t="shared" si="32"/>
        <v>0</v>
      </c>
      <c r="AO28" s="23">
        <f t="shared" si="32"/>
        <v>0</v>
      </c>
      <c r="AP28" s="23">
        <f t="shared" si="32"/>
        <v>0</v>
      </c>
      <c r="AQ28" s="23">
        <f t="shared" si="32"/>
        <v>0</v>
      </c>
      <c r="AR28" s="23">
        <f t="shared" si="32"/>
        <v>0</v>
      </c>
      <c r="AS28" s="23">
        <f t="shared" si="32"/>
        <v>0</v>
      </c>
      <c r="AT28" s="23">
        <f t="shared" si="32"/>
        <v>0</v>
      </c>
    </row>
    <row r="29" spans="1:46" ht="15.75" thickBot="1" x14ac:dyDescent="0.3">
      <c r="A29" s="54" t="s">
        <v>32</v>
      </c>
      <c r="B29" s="55"/>
      <c r="C29" s="46"/>
      <c r="D29" s="47"/>
      <c r="E29" s="59">
        <f>(E28/100)*$C$28</f>
        <v>9420.2250000000004</v>
      </c>
      <c r="F29" s="59"/>
      <c r="G29" s="59">
        <f>(G28/100)*$C$28</f>
        <v>18056.125</v>
      </c>
      <c r="H29" s="60"/>
      <c r="I29" s="61">
        <f t="shared" ref="I29" si="33">(I28/100)*$C$28</f>
        <v>15377.029999999997</v>
      </c>
      <c r="J29" s="59"/>
      <c r="K29" s="59">
        <f t="shared" ref="K29" si="34">(K28/100)*$C$28</f>
        <v>16370.669999999998</v>
      </c>
      <c r="L29" s="59"/>
      <c r="M29" s="59">
        <f t="shared" ref="M29" si="35">(M28/100)*$C$28</f>
        <v>14436.995000000001</v>
      </c>
      <c r="N29" s="59"/>
      <c r="O29" s="59">
        <f t="shared" ref="O29" si="36">(O28/100)*$C$28</f>
        <v>37996.264999999999</v>
      </c>
      <c r="P29" s="59"/>
      <c r="Q29" s="59">
        <f t="shared" ref="Q29" si="37">(Q28/100)*$C$28</f>
        <v>0</v>
      </c>
      <c r="R29" s="59"/>
      <c r="S29" s="59">
        <f t="shared" ref="S29" si="38">(S28/100)*$C$28</f>
        <v>0</v>
      </c>
      <c r="T29" s="60"/>
      <c r="U29" s="62">
        <f t="shared" ref="U29" si="39">(U28/100)*$C$28</f>
        <v>0</v>
      </c>
      <c r="V29" s="63"/>
      <c r="W29" s="63">
        <f t="shared" ref="W29" si="40">(W28/100)*$C$28</f>
        <v>0</v>
      </c>
      <c r="X29" s="63"/>
      <c r="AA29" s="23">
        <f>AA28*100</f>
        <v>8.4367293104231162</v>
      </c>
      <c r="AB29" s="23">
        <f t="shared" ref="AB29:AT29" si="41">AB28*100</f>
        <v>8.4367293104231162</v>
      </c>
      <c r="AC29" s="23">
        <f t="shared" si="41"/>
        <v>16.171019165695466</v>
      </c>
      <c r="AD29" s="23">
        <f t="shared" si="41"/>
        <v>20.408345857517073</v>
      </c>
      <c r="AE29" s="23">
        <f t="shared" si="41"/>
        <v>13.771628566011485</v>
      </c>
      <c r="AF29" s="23">
        <f t="shared" si="41"/>
        <v>16.637450785801665</v>
      </c>
      <c r="AG29" s="23">
        <f t="shared" si="41"/>
        <v>14.661529997453815</v>
      </c>
      <c r="AH29" s="23">
        <f t="shared" si="41"/>
        <v>31.29898078325548</v>
      </c>
      <c r="AI29" s="23">
        <f t="shared" si="41"/>
        <v>12.929735634863496</v>
      </c>
      <c r="AJ29" s="23">
        <f t="shared" si="41"/>
        <v>33.621600771145211</v>
      </c>
      <c r="AK29" s="23">
        <f t="shared" si="41"/>
        <v>34.029357325552624</v>
      </c>
      <c r="AL29" s="23">
        <f t="shared" si="41"/>
        <v>61.919313657117478</v>
      </c>
      <c r="AM29" s="23">
        <f t="shared" si="41"/>
        <v>0</v>
      </c>
      <c r="AN29" s="23">
        <f t="shared" si="41"/>
        <v>0</v>
      </c>
      <c r="AO29" s="23">
        <f t="shared" si="41"/>
        <v>0</v>
      </c>
      <c r="AP29" s="23">
        <f t="shared" si="41"/>
        <v>0</v>
      </c>
      <c r="AQ29" s="23">
        <f t="shared" si="41"/>
        <v>0</v>
      </c>
      <c r="AR29" s="23">
        <f t="shared" si="41"/>
        <v>0</v>
      </c>
      <c r="AS29" s="23">
        <f t="shared" si="41"/>
        <v>0</v>
      </c>
      <c r="AT29" s="23">
        <f t="shared" si="41"/>
        <v>0</v>
      </c>
    </row>
    <row r="30" spans="1:46" ht="15.75" thickBot="1" x14ac:dyDescent="0.3">
      <c r="A30" s="54" t="s">
        <v>34</v>
      </c>
      <c r="B30" s="55"/>
      <c r="C30" s="46"/>
      <c r="D30" s="47"/>
      <c r="E30" s="68">
        <f>AB29</f>
        <v>8.4367293104231162</v>
      </c>
      <c r="F30" s="68"/>
      <c r="G30" s="68">
        <f>E30+G28</f>
        <v>24.60774847611858</v>
      </c>
      <c r="H30" s="69"/>
      <c r="I30" s="50">
        <f>IF((G30=100),0,G30+I28)</f>
        <v>38.379377042130066</v>
      </c>
      <c r="J30" s="51"/>
      <c r="K30" s="52">
        <f>IF((I30=100),0,I30+K28)</f>
        <v>53.040907039583885</v>
      </c>
      <c r="L30" s="51"/>
      <c r="M30" s="52">
        <f>IF((K30=100),0,K30+M28)</f>
        <v>65.970642674447376</v>
      </c>
      <c r="N30" s="51"/>
      <c r="O30" s="52">
        <f>IF((M30=100),0,M30+O28)</f>
        <v>100</v>
      </c>
      <c r="P30" s="51"/>
      <c r="Q30" s="52">
        <f>IF((O30=100),0,O30+Q28)</f>
        <v>0</v>
      </c>
      <c r="R30" s="51"/>
      <c r="S30" s="52">
        <f>IF((Q30=100),0,Q30+S28)</f>
        <v>0</v>
      </c>
      <c r="T30" s="66"/>
      <c r="U30" s="50">
        <f>IF((S30=100),0,S30+U28)</f>
        <v>0</v>
      </c>
      <c r="V30" s="51"/>
      <c r="W30" s="52">
        <f>IF((U30=100),0,U30+W28)</f>
        <v>0</v>
      </c>
      <c r="X30" s="51"/>
    </row>
    <row r="31" spans="1:46" ht="15.75" thickBot="1" x14ac:dyDescent="0.3">
      <c r="A31" s="56" t="s">
        <v>35</v>
      </c>
      <c r="B31" s="57"/>
      <c r="C31" s="46"/>
      <c r="D31" s="47"/>
      <c r="E31" s="49">
        <f>(E30/100)*$C$28</f>
        <v>9420.2250000000004</v>
      </c>
      <c r="F31" s="49"/>
      <c r="G31" s="49">
        <f t="shared" ref="G31" si="42">(G30/100)*$C$28</f>
        <v>27476.35</v>
      </c>
      <c r="H31" s="53"/>
      <c r="I31" s="48">
        <f t="shared" ref="I31" si="43">(I30/100)*$C$28</f>
        <v>42853.38</v>
      </c>
      <c r="J31" s="49"/>
      <c r="K31" s="49">
        <f t="shared" ref="K31" si="44">(K30/100)*$C$28</f>
        <v>59224.05</v>
      </c>
      <c r="L31" s="49"/>
      <c r="M31" s="49">
        <f t="shared" ref="M31" si="45">(M30/100)*$C$28</f>
        <v>73661.044999999998</v>
      </c>
      <c r="N31" s="49"/>
      <c r="O31" s="49">
        <f t="shared" ref="O31" si="46">(O30/100)*$C$28</f>
        <v>111657.31</v>
      </c>
      <c r="P31" s="49"/>
      <c r="Q31" s="49">
        <f t="shared" ref="Q31" si="47">(Q30/100)*$C$28</f>
        <v>0</v>
      </c>
      <c r="R31" s="49"/>
      <c r="S31" s="49">
        <f t="shared" ref="S31" si="48">(S30/100)*$C$28</f>
        <v>0</v>
      </c>
      <c r="T31" s="53"/>
      <c r="U31" s="44">
        <f t="shared" ref="U31" si="49">(U30/100)*$C$28</f>
        <v>0</v>
      </c>
      <c r="V31" s="45"/>
      <c r="W31" s="45">
        <f t="shared" ref="W31" si="50">(W30/100)*$C$28</f>
        <v>0</v>
      </c>
      <c r="X31" s="45"/>
    </row>
    <row r="32" spans="1:46" x14ac:dyDescent="0.25">
      <c r="A32" s="33"/>
      <c r="B32" s="33"/>
      <c r="C32" s="29"/>
      <c r="D32" s="29"/>
      <c r="E32" s="29"/>
      <c r="F32" s="29"/>
      <c r="G32" s="28"/>
      <c r="H32" s="28"/>
      <c r="I32" s="27"/>
    </row>
    <row r="33" spans="1:14" x14ac:dyDescent="0.25">
      <c r="A33" s="26" t="s">
        <v>59</v>
      </c>
      <c r="B33" s="29"/>
      <c r="C33" s="29"/>
      <c r="D33" s="29"/>
      <c r="E33" s="29"/>
      <c r="F33" s="1"/>
    </row>
    <row r="34" spans="1:14" x14ac:dyDescent="0.25">
      <c r="A34" s="26"/>
      <c r="B34" s="26"/>
      <c r="C34" s="26"/>
      <c r="D34" s="26"/>
      <c r="E34" s="26"/>
      <c r="H34" s="30"/>
      <c r="I34" s="30"/>
      <c r="J34" s="30"/>
      <c r="K34" s="30"/>
      <c r="L34" s="30"/>
      <c r="M34" s="30"/>
      <c r="N34" s="30"/>
    </row>
    <row r="35" spans="1:14" x14ac:dyDescent="0.25">
      <c r="A35" s="26"/>
      <c r="B35" s="26"/>
      <c r="C35" s="26"/>
      <c r="D35" s="26"/>
      <c r="E35" s="35"/>
      <c r="F35" s="35"/>
      <c r="H35" s="32"/>
      <c r="I35" s="32"/>
      <c r="J35" s="32"/>
      <c r="K35" s="32"/>
      <c r="L35" s="32"/>
      <c r="M35" s="32"/>
      <c r="N35" s="32"/>
    </row>
    <row r="36" spans="1:14" x14ac:dyDescent="0.25">
      <c r="A36" s="30" t="s">
        <v>31</v>
      </c>
      <c r="B36" s="26"/>
      <c r="C36" s="26"/>
      <c r="D36" s="26"/>
      <c r="E36" s="26"/>
      <c r="H36" s="31"/>
      <c r="I36" s="31"/>
      <c r="J36" s="31"/>
      <c r="K36" s="31"/>
      <c r="L36" s="31"/>
      <c r="M36" s="31"/>
      <c r="N36" s="31"/>
    </row>
    <row r="37" spans="1:14" x14ac:dyDescent="0.25">
      <c r="A37" s="32" t="s">
        <v>39</v>
      </c>
      <c r="B37" s="26"/>
      <c r="C37" s="26"/>
      <c r="D37" s="26"/>
      <c r="E37" s="26"/>
      <c r="H37" s="31"/>
      <c r="I37" s="31"/>
      <c r="J37" s="31"/>
      <c r="K37" s="31"/>
      <c r="L37" s="31"/>
      <c r="M37" s="31"/>
      <c r="N37" s="31"/>
    </row>
    <row r="38" spans="1:14" x14ac:dyDescent="0.25">
      <c r="A38" s="31" t="s">
        <v>40</v>
      </c>
      <c r="K38" s="31"/>
      <c r="L38" s="31"/>
      <c r="M38" s="31"/>
    </row>
    <row r="39" spans="1:14" x14ac:dyDescent="0.25">
      <c r="A39" s="31" t="s">
        <v>30</v>
      </c>
    </row>
  </sheetData>
  <mergeCells count="73">
    <mergeCell ref="AA10:AB10"/>
    <mergeCell ref="A28:B28"/>
    <mergeCell ref="M10:N10"/>
    <mergeCell ref="O10:P10"/>
    <mergeCell ref="Q10:R10"/>
    <mergeCell ref="K10:L10"/>
    <mergeCell ref="A9:A11"/>
    <mergeCell ref="B9:B11"/>
    <mergeCell ref="C9:C11"/>
    <mergeCell ref="D9:D11"/>
    <mergeCell ref="E10:F10"/>
    <mergeCell ref="G10:H10"/>
    <mergeCell ref="I10:J10"/>
    <mergeCell ref="E28:F28"/>
    <mergeCell ref="K28:L28"/>
    <mergeCell ref="Q28:R28"/>
    <mergeCell ref="S10:T10"/>
    <mergeCell ref="U10:V10"/>
    <mergeCell ref="W10:X10"/>
    <mergeCell ref="E9:H9"/>
    <mergeCell ref="A1:H1"/>
    <mergeCell ref="AO10:AP10"/>
    <mergeCell ref="AQ10:AR10"/>
    <mergeCell ref="AS10:AT10"/>
    <mergeCell ref="AC10:AD10"/>
    <mergeCell ref="AE10:AF10"/>
    <mergeCell ref="AG10:AH10"/>
    <mergeCell ref="AI10:AJ10"/>
    <mergeCell ref="AK10:AL10"/>
    <mergeCell ref="AM10:AN10"/>
    <mergeCell ref="M28:N28"/>
    <mergeCell ref="M30:N30"/>
    <mergeCell ref="O28:P28"/>
    <mergeCell ref="O30:P30"/>
    <mergeCell ref="E30:F30"/>
    <mergeCell ref="G28:H28"/>
    <mergeCell ref="G30:H30"/>
    <mergeCell ref="I28:J28"/>
    <mergeCell ref="I30:J30"/>
    <mergeCell ref="W28:X28"/>
    <mergeCell ref="W30:X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Q30:R30"/>
    <mergeCell ref="S28:T28"/>
    <mergeCell ref="S30:T30"/>
    <mergeCell ref="U28:V28"/>
    <mergeCell ref="A29:B29"/>
    <mergeCell ref="A30:B30"/>
    <mergeCell ref="A31:B31"/>
    <mergeCell ref="E31:F31"/>
    <mergeCell ref="G31:H31"/>
    <mergeCell ref="U31:V31"/>
    <mergeCell ref="W31:X31"/>
    <mergeCell ref="C29:D29"/>
    <mergeCell ref="C30:D30"/>
    <mergeCell ref="C31:D31"/>
    <mergeCell ref="I31:J31"/>
    <mergeCell ref="K31:L31"/>
    <mergeCell ref="M31:N31"/>
    <mergeCell ref="O31:P31"/>
    <mergeCell ref="Q31:R31"/>
    <mergeCell ref="U30:V30"/>
    <mergeCell ref="K30:L30"/>
    <mergeCell ref="S31:T31"/>
  </mergeCells>
  <conditionalFormatting sqref="AA28:AT29 E28:E31 U28:U31 W28:W31 G28:G31 I28:I31 K28:K31 M28:M31 O28:O31 Q28:Q31 S28:S31 D12:D26 F12:F26 H12:H26 J12:J26 L12:L26 N12:N26 P12:P26 R12:R26 T12:T26 V12:V26 X12:X26">
    <cfRule type="cellIs" dxfId="0" priority="34" operator="greaterThan">
      <formula>0</formula>
    </cfRule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8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Engenharia3</cp:lastModifiedBy>
  <cp:lastPrinted>2017-02-03T17:43:37Z</cp:lastPrinted>
  <dcterms:created xsi:type="dcterms:W3CDTF">2013-09-01T20:19:58Z</dcterms:created>
  <dcterms:modified xsi:type="dcterms:W3CDTF">2019-10-11T12:11:38Z</dcterms:modified>
</cp:coreProperties>
</file>